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ya.m\Desktop\Скан\"/>
    </mc:Choice>
  </mc:AlternateContent>
  <xr:revisionPtr revIDLastSave="0" documentId="13_ncr:1_{D143A8ED-6453-426B-9E60-63941E37CFC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1_uip" sheetId="1" r:id="rId1"/>
    <sheet name="f2_uip" sheetId="3" r:id="rId2"/>
    <sheet name="templates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8" i="3" l="1"/>
  <c r="D105" i="3"/>
  <c r="D104" i="3"/>
  <c r="D103" i="3"/>
  <c r="C103" i="3"/>
  <c r="D102" i="3"/>
  <c r="C101" i="3"/>
  <c r="D101" i="3" s="1"/>
  <c r="D97" i="3" s="1"/>
  <c r="D100" i="3"/>
  <c r="D99" i="3"/>
  <c r="C97" i="3"/>
  <c r="D96" i="3"/>
  <c r="D88" i="3"/>
  <c r="D86" i="3"/>
  <c r="D85" i="3"/>
  <c r="D84" i="3"/>
  <c r="D83" i="3"/>
  <c r="D76" i="3"/>
  <c r="C76" i="3"/>
  <c r="D75" i="3"/>
  <c r="D74" i="3"/>
  <c r="D73" i="3"/>
  <c r="D72" i="3"/>
  <c r="D71" i="3"/>
  <c r="D68" i="3" s="1"/>
  <c r="C68" i="3"/>
  <c r="D67" i="3"/>
  <c r="D62" i="3" s="1"/>
  <c r="D66" i="3"/>
  <c r="D64" i="3"/>
  <c r="C62" i="3"/>
  <c r="C106" i="3" s="1"/>
  <c r="D60" i="3"/>
  <c r="D59" i="3"/>
  <c r="D51" i="3"/>
  <c r="D49" i="3"/>
  <c r="D48" i="3"/>
  <c r="D47" i="3"/>
  <c r="D46" i="3"/>
  <c r="D45" i="3"/>
  <c r="D43" i="3"/>
  <c r="D42" i="3"/>
  <c r="D41" i="3"/>
  <c r="D40" i="3"/>
  <c r="D39" i="3"/>
  <c r="D38" i="3"/>
  <c r="D37" i="3"/>
  <c r="D36" i="3"/>
  <c r="D34" i="3"/>
  <c r="D32" i="3" s="1"/>
  <c r="C34" i="3"/>
  <c r="C32" i="3" s="1"/>
  <c r="D30" i="3"/>
  <c r="D29" i="3"/>
  <c r="D27" i="3"/>
  <c r="D26" i="3"/>
  <c r="D25" i="3"/>
  <c r="D23" i="3"/>
  <c r="D17" i="3" s="1"/>
  <c r="D22" i="3"/>
  <c r="D19" i="3"/>
  <c r="C17" i="3"/>
  <c r="C14" i="3" s="1"/>
  <c r="C61" i="3" s="1"/>
  <c r="D16" i="3"/>
  <c r="D14" i="3" s="1"/>
  <c r="D61" i="3" s="1"/>
  <c r="D111" i="1"/>
  <c r="C111" i="1"/>
  <c r="D100" i="1"/>
  <c r="D115" i="1" s="1"/>
  <c r="C100" i="1"/>
  <c r="C115" i="1" s="1"/>
  <c r="C98" i="1"/>
  <c r="C116" i="1" s="1"/>
  <c r="D92" i="1"/>
  <c r="D73" i="1"/>
  <c r="D98" i="1" s="1"/>
  <c r="D116" i="1" s="1"/>
  <c r="C73" i="1"/>
  <c r="C62" i="1"/>
  <c r="C60" i="1"/>
  <c r="D43" i="1"/>
  <c r="D41" i="1" s="1"/>
  <c r="C43" i="1"/>
  <c r="C41" i="1" s="1"/>
  <c r="C64" i="1" s="1"/>
  <c r="C24" i="1"/>
  <c r="D12" i="1"/>
  <c r="D64" i="1" s="1"/>
  <c r="C12" i="1"/>
  <c r="C107" i="3" l="1"/>
  <c r="C109" i="3" s="1"/>
  <c r="C111" i="3" s="1"/>
  <c r="D106" i="3"/>
  <c r="D107" i="3" s="1"/>
  <c r="D109" i="3" s="1"/>
  <c r="D111" i="3" s="1"/>
</calcChain>
</file>

<file path=xl/sharedStrings.xml><?xml version="1.0" encoding="utf-8"?>
<sst xmlns="http://schemas.openxmlformats.org/spreadsheetml/2006/main" count="527" uniqueCount="354">
  <si>
    <t>Бухгалтерский баланс</t>
  </si>
  <si>
    <t>(наименование Организации)</t>
  </si>
  <si>
    <t>(в тысячах тенге)</t>
  </si>
  <si>
    <t>Наименование статьи</t>
  </si>
  <si>
    <t>Код строки</t>
  </si>
  <si>
    <t>На конец отчетного периода</t>
  </si>
  <si>
    <t>На начало отчетного периода</t>
  </si>
  <si>
    <t>1</t>
  </si>
  <si>
    <t>2</t>
  </si>
  <si>
    <t>3</t>
  </si>
  <si>
    <t>4</t>
  </si>
  <si>
    <t>Денежные средства и эквиваленты денежных средств</t>
  </si>
  <si>
    <t>в том числе:</t>
  </si>
  <si>
    <t>1.1</t>
  </si>
  <si>
    <t>1.2</t>
  </si>
  <si>
    <t>1.3</t>
  </si>
  <si>
    <t>Аффинированные драгоценные металлы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</si>
  <si>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</si>
  <si>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</si>
  <si>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</si>
  <si>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</si>
  <si>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</si>
  <si>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</si>
  <si>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Ценные бумаги, учитываемые по справедливой стоимости через прочий совокупный доход</t>
  </si>
  <si>
    <t>6</t>
  </si>
  <si>
    <t>6.1</t>
  </si>
  <si>
    <t>Ценные бумаги, учитываемые по амортизированной стоимости</t>
  </si>
  <si>
    <t>7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</si>
  <si>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</si>
  <si>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</si>
  <si>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</si>
  <si>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</si>
  <si>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</si>
  <si>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</si>
  <si>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10</t>
  </si>
  <si>
    <t>Долгосрочные активы (выбывающие группы), предназначенные для продажи</t>
  </si>
  <si>
    <t>11</t>
  </si>
  <si>
    <t>Основные средства</t>
  </si>
  <si>
    <t>12</t>
  </si>
  <si>
    <t>13</t>
  </si>
  <si>
    <t>14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</si>
  <si>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</si>
  <si>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</si>
  <si>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</si>
  <si>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</si>
  <si>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>16.1</t>
  </si>
  <si>
    <t>16.1.1</t>
  </si>
  <si>
    <t>16.1.2</t>
  </si>
  <si>
    <t>16.2</t>
  </si>
  <si>
    <t>16.3</t>
  </si>
  <si>
    <t>16.4</t>
  </si>
  <si>
    <t>16.5</t>
  </si>
  <si>
    <t>16.6</t>
  </si>
  <si>
    <t>16.7</t>
  </si>
  <si>
    <t>16.8</t>
  </si>
  <si>
    <t>16.9</t>
  </si>
  <si>
    <t>Производные финансовые инструменты</t>
  </si>
  <si>
    <t>17</t>
  </si>
  <si>
    <t>17.1</t>
  </si>
  <si>
    <t>17.2</t>
  </si>
  <si>
    <t>17.3</t>
  </si>
  <si>
    <t>17.4</t>
  </si>
  <si>
    <t>Текущий налоговый актив</t>
  </si>
  <si>
    <t>18</t>
  </si>
  <si>
    <t>Отложенный налоговый актив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</si>
  <si>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</si>
  <si>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</si>
  <si>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</si>
  <si>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</si>
  <si>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</si>
  <si>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</si>
  <si>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</si>
  <si>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</si>
  <si>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</si>
  <si>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</si>
  <si>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</si>
  <si>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</si>
  <si>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</si>
  <si>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</si>
  <si>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</si>
  <si>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</si>
  <si>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</si>
  <si>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</si>
  <si>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</si>
  <si>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</si>
  <si>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</si>
  <si>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</si>
  <si>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</si>
  <si>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>30.1</t>
  </si>
  <si>
    <t>30.2</t>
  </si>
  <si>
    <t>30.3</t>
  </si>
  <si>
    <t>30.4</t>
  </si>
  <si>
    <t>30.6</t>
  </si>
  <si>
    <t>30.7</t>
  </si>
  <si>
    <t>30.8</t>
  </si>
  <si>
    <t>30.9</t>
  </si>
  <si>
    <t>30.10</t>
  </si>
  <si>
    <t>30.11</t>
  </si>
  <si>
    <t>31</t>
  </si>
  <si>
    <t>31.1</t>
  </si>
  <si>
    <t>31.2</t>
  </si>
  <si>
    <t>31.3</t>
  </si>
  <si>
    <t>31.4</t>
  </si>
  <si>
    <t>Обязательство перед бюджетом по налогам и другим обязательным платежам в бюджет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</si>
  <si>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</si>
  <si>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</si>
  <si>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</si>
  <si>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</si>
  <si>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</si>
  <si>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</si>
  <si>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</si>
  <si>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</si>
  <si>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</si>
  <si>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</si>
  <si>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</si>
  <si>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</si>
  <si>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</si>
  <si>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</si>
  <si>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</si>
  <si>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</si>
  <si>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>39.1</t>
  </si>
  <si>
    <t>39.2</t>
  </si>
  <si>
    <t>40</t>
  </si>
  <si>
    <t>Изъятый капитал</t>
  </si>
  <si>
    <t>41</t>
  </si>
  <si>
    <t>Резервный капитал</t>
  </si>
  <si>
    <t>42</t>
  </si>
  <si>
    <t>Резерв переоценки ценных бумаг, учитываемых по справедливой стоимости через прочий совокупный доход</t>
  </si>
  <si>
    <t>43</t>
  </si>
  <si>
    <t>44</t>
  </si>
  <si>
    <t>Резерв на переоценку основных средств</t>
  </si>
  <si>
    <t>45</t>
  </si>
  <si>
    <t>Прочие резервы</t>
  </si>
  <si>
    <t>46</t>
  </si>
  <si>
    <t>Нераспределенная прибыль (непокрытый убыток)</t>
  </si>
  <si>
    <t>47</t>
  </si>
  <si>
    <t>47.1</t>
  </si>
  <si>
    <t>47.2</t>
  </si>
  <si>
    <t>Итого капитал</t>
  </si>
  <si>
    <t>48</t>
  </si>
  <si>
    <t>49</t>
  </si>
  <si>
    <t>Примечание</t>
  </si>
  <si>
    <t>Наименование:</t>
  </si>
  <si>
    <t>Адрес:</t>
  </si>
  <si>
    <t>Телефон:</t>
  </si>
  <si>
    <t>Адрес электронной почты:</t>
  </si>
  <si>
    <t>Исполнитель:</t>
  </si>
  <si>
    <t>_______________</t>
  </si>
  <si>
    <t>фамилия, имя, отчество (при его наличии)</t>
  </si>
  <si>
    <t>подпись, телефон</t>
  </si>
  <si>
    <t>Главный бухгалтер</t>
  </si>
  <si>
    <t>подпись</t>
  </si>
  <si>
    <t>Руководитель или лицо, исполняющее его обязанности</t>
  </si>
  <si>
    <t>Дата:</t>
  </si>
  <si>
    <t>года</t>
  </si>
  <si>
    <r>
      <rPr>
        <sz val="10"/>
        <rFont val="Times New Roman"/>
      </rPr>
      <t>Акционерное общество  "PRIVATE ASSET MANAGEMENT"</t>
    </r>
  </si>
  <si>
    <r>
      <rPr>
        <sz val="10"/>
        <rFont val="Times New Roman"/>
      </rPr>
      <t xml:space="preserve">1. По строке 21 "Прочие активы" отражаются прочая дебиторская задолженность;  2. По строке 37 "Прочие обязательства" отражаются задолженность перед подотчетными лицами и прочая кредиторская задолженность; 3. По строке 27 "Резервы" отражаются резервы по отпускам и премиям </t>
    </r>
  </si>
  <si>
    <r>
      <rPr>
        <sz val="10"/>
        <rFont val="Times New Roman"/>
      </rPr>
      <t>050059, г. Алматы, пр. Аль-Фараби 15, блог 4в, офис 1106</t>
    </r>
  </si>
  <si>
    <r>
      <rPr>
        <sz val="10"/>
        <rFont val="Times New Roman"/>
      </rPr>
      <t>+7(701) 715 75 35</t>
    </r>
  </si>
  <si>
    <r>
      <rPr>
        <sz val="10"/>
        <rFont val="Times New Roman"/>
      </rPr>
      <t>info@pam.kz</t>
    </r>
  </si>
  <si>
    <r>
      <rPr>
        <sz val="10"/>
        <rFont val="Times New Roman"/>
      </rPr>
      <t>Иманбаев А.К.</t>
    </r>
  </si>
  <si>
    <r>
      <rPr>
        <sz val="10"/>
        <rFont val="Times New Roman"/>
      </rPr>
      <t>Жаманаков А.М.</t>
    </r>
  </si>
  <si>
    <t>Приложение 16</t>
  </si>
  <si>
    <t>Отчет о прибылях и убытках</t>
  </si>
  <si>
    <t>За отчетный период</t>
  </si>
  <si>
    <t>За период с начала текущего года (с нарастающим итогом)</t>
  </si>
  <si>
    <t>За аналогичный период предыдущего года</t>
  </si>
  <si>
    <t>За аналогичный период с начала предыдущего года (с нарастающим итогом)</t>
  </si>
  <si>
    <t>1.2.1</t>
  </si>
  <si>
    <t>1.2.1.1</t>
  </si>
  <si>
    <t>1.2.1.2</t>
  </si>
  <si>
    <t>1.2.2</t>
  </si>
  <si>
    <t>1.2.2.1</t>
  </si>
  <si>
    <t>1.2.2.2</t>
  </si>
  <si>
    <t>1.2.3</t>
  </si>
  <si>
    <t>1.2.3.1</t>
  </si>
  <si>
    <t>1.4</t>
  </si>
  <si>
    <t>2.1</t>
  </si>
  <si>
    <t>2.1.1</t>
  </si>
  <si>
    <t>2.1.2</t>
  </si>
  <si>
    <t>2.2</t>
  </si>
  <si>
    <t>2.3</t>
  </si>
  <si>
    <t>2.4</t>
  </si>
  <si>
    <t>2.5</t>
  </si>
  <si>
    <t>2.6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</si>
  <si>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</si>
  <si>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</si>
  <si>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</si>
  <si>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</si>
  <si>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</si>
  <si>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</si>
  <si>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</si>
  <si>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</si>
  <si>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</si>
  <si>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</si>
  <si>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</si>
  <si>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>10.1</t>
  </si>
  <si>
    <t>10.2</t>
  </si>
  <si>
    <t>10.3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</si>
  <si>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</si>
  <si>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</si>
  <si>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Итого доходов</t>
  </si>
  <si>
    <t>14.1</t>
  </si>
  <si>
    <t>14.2</t>
  </si>
  <si>
    <t>14.3</t>
  </si>
  <si>
    <t>14.4</t>
  </si>
  <si>
    <t>15.1</t>
  </si>
  <si>
    <t>15.2</t>
  </si>
  <si>
    <t>15.3</t>
  </si>
  <si>
    <t>15.4</t>
  </si>
  <si>
    <t>15.5</t>
  </si>
  <si>
    <t>15.6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</si>
  <si>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</si>
  <si>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</si>
  <si>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</si>
  <si>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</si>
  <si>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</si>
  <si>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</si>
  <si>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</si>
  <si>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</si>
  <si>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</si>
  <si>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</si>
  <si>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</si>
  <si>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</si>
  <si>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</si>
  <si>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</si>
  <si>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26.1</t>
  </si>
  <si>
    <t>26.2</t>
  </si>
  <si>
    <t>26.3</t>
  </si>
  <si>
    <t>26.4</t>
  </si>
  <si>
    <t>26.5</t>
  </si>
  <si>
    <t>26.6</t>
  </si>
  <si>
    <t>Прочие расходы</t>
  </si>
  <si>
    <t>Корпоративный подоходный налог</t>
  </si>
  <si>
    <t>Прибыль (убыток) от прекращенной деятельности</t>
  </si>
  <si>
    <r>
      <rPr>
        <sz val="10"/>
        <rFont val="Times New Roman"/>
      </rPr>
      <t>1. По строке 12 "Прочие доходы" отражаются доходы по списанию кредиторской задолженности и др.  2. По строке 15.6 "за прочие услуги" отражатся комиссионные расходы по услугам банков.</t>
    </r>
  </si>
  <si>
    <r>
      <rPr>
        <sz val="10"/>
        <rFont val="Times New Roman"/>
      </rPr>
      <t>Акционерное общество "PRIVATE ASSET MANAGEMENT"</t>
    </r>
  </si>
  <si>
    <r>
      <rPr>
        <sz val="10"/>
        <rFont val="Times New Roman"/>
      </rPr>
      <t>+7(727) 364 58 43</t>
    </r>
  </si>
  <si>
    <t>Главный бухгалтер или лицо, уполномоченное им на подписание отчёта:</t>
  </si>
  <si>
    <t>Руководитель или лицо, уполномоченное им на подписание отчёта:</t>
  </si>
  <si>
    <t>Номер телефона:</t>
  </si>
  <si>
    <t xml:space="preserve"> Активы</t>
  </si>
  <si>
    <t/>
  </si>
  <si>
    <t xml:space="preserve">     наличные деньги в кассе</t>
  </si>
  <si>
    <t xml:space="preserve">     деньги на счетах в банках и организациях, осуществляющих отдельные виды банковских операций</t>
  </si>
  <si>
    <t xml:space="preserve">     эквиваленты денежных средств</t>
  </si>
  <si>
    <t xml:space="preserve">Вклады размещенные </t>
  </si>
  <si>
    <t xml:space="preserve">     начисленные, но не полученные доходы в виде вознаграждения</t>
  </si>
  <si>
    <t xml:space="preserve">    начисленные, но не полученные доходы в виде вознаграждения</t>
  </si>
  <si>
    <t xml:space="preserve">  начисленные, но не полученные доходы в виде вознаграждения</t>
  </si>
  <si>
    <t xml:space="preserve">Нематериальные активы </t>
  </si>
  <si>
    <t xml:space="preserve">Активы в форме права пользования </t>
  </si>
  <si>
    <t xml:space="preserve">    от консалтинговых услуг, в том числе:</t>
  </si>
  <si>
    <t xml:space="preserve">      аффилированным лицам</t>
  </si>
  <si>
    <t xml:space="preserve">      прочим клиентам</t>
  </si>
  <si>
    <t xml:space="preserve">    от услуг представителя держателей облигаций</t>
  </si>
  <si>
    <t xml:space="preserve">    от услуг андеррайтера</t>
  </si>
  <si>
    <t xml:space="preserve">    от брокерских услуг</t>
  </si>
  <si>
    <t xml:space="preserve">    от управления активами</t>
  </si>
  <si>
    <t xml:space="preserve">    от услуг маркет-мейкера</t>
  </si>
  <si>
    <t xml:space="preserve">    от пенсионных активов</t>
  </si>
  <si>
    <t xml:space="preserve">   от инвестиционного дохода (убытка) по пенсионным активам</t>
  </si>
  <si>
    <t xml:space="preserve">   прочие</t>
  </si>
  <si>
    <t xml:space="preserve">   требования по сделке фьючерсы</t>
  </si>
  <si>
    <t xml:space="preserve">   требования по сделке форварды</t>
  </si>
  <si>
    <t xml:space="preserve">   требования по сделке опционы</t>
  </si>
  <si>
    <t xml:space="preserve">   требования по сделке свопы</t>
  </si>
  <si>
    <t>Операция «РЕПО»</t>
  </si>
  <si>
    <t xml:space="preserve">   по переводным операциям</t>
  </si>
  <si>
    <t xml:space="preserve">  по клиринговым операциям</t>
  </si>
  <si>
    <t xml:space="preserve">  по кассовым операциям</t>
  </si>
  <si>
    <t xml:space="preserve">  по сейфовым операциям</t>
  </si>
  <si>
    <t xml:space="preserve">  по инкассации банкнот, монет и ценностей</t>
  </si>
  <si>
    <t>30.5</t>
  </si>
  <si>
    <t xml:space="preserve">  по доверительным операциям</t>
  </si>
  <si>
    <t xml:space="preserve">  по услугам фондовой биржи</t>
  </si>
  <si>
    <t xml:space="preserve">  по кастодиальному обслуживанию</t>
  </si>
  <si>
    <t xml:space="preserve">  по брокерским услугам</t>
  </si>
  <si>
    <t xml:space="preserve">  по услугам центрального депозитария</t>
  </si>
  <si>
    <t xml:space="preserve">  по услугам иных профессиональных участников рынка ценных бумаг</t>
  </si>
  <si>
    <t xml:space="preserve">    обязательства по сделке фьючерсы</t>
  </si>
  <si>
    <t xml:space="preserve">    обязательства по сделке форварды</t>
  </si>
  <si>
    <t xml:space="preserve">    обязательства по сделке опционы</t>
  </si>
  <si>
    <t xml:space="preserve">    обязательства по сделке свопы</t>
  </si>
  <si>
    <t xml:space="preserve">     простые акции</t>
  </si>
  <si>
    <t xml:space="preserve">     привилегированные акции</t>
  </si>
  <si>
    <t>Дополнительный оплаченный капитал</t>
  </si>
  <si>
    <t xml:space="preserve">Резерв обесценения ценных бумаг, учитываемых по справедливой стоимости через прочий совокупный доход </t>
  </si>
  <si>
    <t xml:space="preserve">     предыдущих лет</t>
  </si>
  <si>
    <t xml:space="preserve">     отчетного периода</t>
  </si>
  <si>
    <t>Итого капитал и обязательства (стр. 38+стр.48)</t>
  </si>
  <si>
    <t>по состоянию на 01.04.2025 года</t>
  </si>
  <si>
    <t xml:space="preserve"> Доходы, связанные с получением вознаграждения</t>
  </si>
  <si>
    <t xml:space="preserve"> в том числе:</t>
  </si>
  <si>
    <t xml:space="preserve">   по размещенным вкладам</t>
  </si>
  <si>
    <t xml:space="preserve">   по приобретенным ценным бумагам</t>
  </si>
  <si>
    <t xml:space="preserve">   по ценным бумагам, учитываемым по справедливой стоимости через прочий совокупный доход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</si>
  <si>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</si>
  <si>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</si>
  <si>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</si>
  <si>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</si>
  <si>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 xml:space="preserve">  доходы, связанные с амортизацией дисконта по ценным бумагам, оцениваемым по справедливой стоимости</t>
  </si>
  <si>
    <t xml:space="preserve">  по ценным бумагам, учитываемым по амортизированной стоимости  (за вычетом резервов на обесценение)</t>
  </si>
  <si>
    <t xml:space="preserve">  доходы, связанные с амортизацией дисконта по ценным бумагам, учитываемым по амортизированной стоимости </t>
  </si>
  <si>
    <t xml:space="preserve">  по операциям «обратное РЕПО»</t>
  </si>
  <si>
    <t xml:space="preserve">  прочие доходы, связанные с получением вознаграждения</t>
  </si>
  <si>
    <t xml:space="preserve"> Комиссионные вознаграждения</t>
  </si>
  <si>
    <t xml:space="preserve">  от консалтинговых услуг</t>
  </si>
  <si>
    <t xml:space="preserve">  аффилированным лицам</t>
  </si>
  <si>
    <t xml:space="preserve">  прочим клиентам</t>
  </si>
  <si>
    <t xml:space="preserve">  от услуг представителя держателей облигаций</t>
  </si>
  <si>
    <t xml:space="preserve">  от услуг андеррайтера</t>
  </si>
  <si>
    <t xml:space="preserve">  от управления активами</t>
  </si>
  <si>
    <t xml:space="preserve">  от брокерских услуг</t>
  </si>
  <si>
    <t xml:space="preserve">   от услуг маркет-мейкера</t>
  </si>
  <si>
    <t xml:space="preserve">   от прочих услуг</t>
  </si>
  <si>
    <t xml:space="preserve">   от пенсионных активов</t>
  </si>
  <si>
    <t xml:space="preserve">  по сделкам фьючерс</t>
  </si>
  <si>
    <t xml:space="preserve">  по сделкам форвард</t>
  </si>
  <si>
    <t xml:space="preserve">  по сделкам опцион</t>
  </si>
  <si>
    <t xml:space="preserve">  по сделкам своп</t>
  </si>
  <si>
    <t xml:space="preserve"> Прочие доходы</t>
  </si>
  <si>
    <t xml:space="preserve"> Расходы, связанные с выплатой вознаграждения</t>
  </si>
  <si>
    <t xml:space="preserve">  по полученным займам</t>
  </si>
  <si>
    <t xml:space="preserve">   по выпущенным ценным бумагам</t>
  </si>
  <si>
    <t xml:space="preserve">   по операциям «РЕПО»</t>
  </si>
  <si>
    <t xml:space="preserve">  прочие расходы, связанные с выплатой вознаграждения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</si>
  <si>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</si>
  <si>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</si>
  <si>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</si>
  <si>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</si>
  <si>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 за услуги центрального депозитария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</si>
  <si>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</si>
  <si>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</si>
  <si>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</si>
  <si>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</si>
  <si>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</si>
  <si>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</si>
  <si>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</si>
  <si>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</si>
  <si>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 xml:space="preserve">   по сделкам фьючерс</t>
  </si>
  <si>
    <t xml:space="preserve">   по сделкам форвард</t>
  </si>
  <si>
    <t xml:space="preserve">   по сделкам опцион</t>
  </si>
  <si>
    <t xml:space="preserve">   по сделкам своп</t>
  </si>
  <si>
    <t xml:space="preserve">   расходы на оплату труда и командировочные</t>
  </si>
  <si>
    <t xml:space="preserve">   транспортные расходы</t>
  </si>
  <si>
    <t xml:space="preserve">   общехозяйственные и административные расходы</t>
  </si>
  <si>
    <t xml:space="preserve">   амортизационные отчисления и износ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</si>
  <si>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</si>
  <si>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 xml:space="preserve">   неустойка (штраф, пеня)</t>
  </si>
  <si>
    <t xml:space="preserve">Итого расходов </t>
  </si>
  <si>
    <t xml:space="preserve">Чистая прибыль (убыток) до уплаты корпоративного подоходного налога </t>
  </si>
  <si>
    <t xml:space="preserve">Чистая прибыль (убыток) после уплаты корпоративного подоходного налога </t>
  </si>
  <si>
    <t xml:space="preserve">Итого чистая прибыль (убыток) за период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</si>
</sst>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7]dd\.mm\.yyyy;@"/>
    <numFmt numFmtId="165" formatCode="#,##0.0"/>
  </numFmts>
  <fonts count="46" x14ac:knownFonts="1">
    <font>
      <sz val="11"/>
      <color indexed="8"/>
      <name val="Calibri"/>
      <family val="2"/>
      <scheme val="minor"/>
    </font>
    <font>
      <b/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b/>
      <sz val="10"/>
      <name val="Times New Roman"/>
    </font>
    <font>
      <b/>
      <sz val="10"/>
      <name val="Times New Roman"/>
    </font>
    <font>
      <b/>
      <sz val="10"/>
      <name val="Times New Roman"/>
    </font>
    <font>
      <b/>
      <sz val="10"/>
      <name val="Times New Roman"/>
    </font>
    <font>
      <b/>
      <sz val="10"/>
      <name val="Times New Roman"/>
    </font>
    <font>
      <b/>
      <sz val="10"/>
      <name val="Times New Roman"/>
    </font>
    <font>
      <b/>
      <sz val="10"/>
      <name val="Times New Roman"/>
    </font>
    <font>
      <b/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b/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7">
    <xf numFmtId="0" fontId="0" fillId="0" borderId="0"/>
    <xf numFmtId="0" fontId="41" fillId="0" borderId="0">
      <alignment horizontal="left" vertical="top"/>
    </xf>
    <xf numFmtId="0" fontId="42" fillId="0" borderId="0">
      <alignment horizontal="center" vertical="top"/>
    </xf>
    <xf numFmtId="0" fontId="42" fillId="0" borderId="0">
      <alignment horizontal="left" vertical="top"/>
    </xf>
    <xf numFmtId="0" fontId="43" fillId="0" borderId="0">
      <alignment horizontal="left" vertical="top"/>
    </xf>
    <xf numFmtId="0" fontId="43" fillId="0" borderId="0">
      <alignment horizontal="right" vertical="top"/>
    </xf>
    <xf numFmtId="0" fontId="42" fillId="0" borderId="0">
      <alignment horizontal="left" vertical="top"/>
    </xf>
  </cellStyleXfs>
  <cellXfs count="119">
    <xf numFmtId="0" fontId="0" fillId="0" borderId="0" xfId="0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8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49" fontId="20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164" fontId="39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41" fillId="0" borderId="2" xfId="1" quotePrefix="1" applyBorder="1" applyAlignment="1">
      <alignment horizontal="left" vertical="top" wrapText="1"/>
    </xf>
    <xf numFmtId="0" fontId="42" fillId="0" borderId="3" xfId="2" quotePrefix="1" applyBorder="1" applyAlignment="1">
      <alignment horizontal="center" vertical="top" wrapText="1"/>
    </xf>
    <xf numFmtId="0" fontId="42" fillId="0" borderId="2" xfId="3" quotePrefix="1" applyBorder="1" applyAlignment="1">
      <alignment horizontal="left" vertical="top" wrapText="1"/>
    </xf>
    <xf numFmtId="0" fontId="42" fillId="0" borderId="4" xfId="3" quotePrefix="1" applyBorder="1" applyAlignment="1">
      <alignment horizontal="left" vertical="top" wrapText="1"/>
    </xf>
    <xf numFmtId="0" fontId="43" fillId="0" borderId="2" xfId="4" quotePrefix="1" applyBorder="1" applyAlignment="1">
      <alignment horizontal="left" vertical="top" wrapText="1"/>
    </xf>
    <xf numFmtId="165" fontId="43" fillId="0" borderId="2" xfId="5" applyNumberFormat="1" applyBorder="1" applyAlignment="1">
      <alignment horizontal="right" vertical="top" wrapText="1"/>
    </xf>
    <xf numFmtId="49" fontId="42" fillId="0" borderId="3" xfId="2" quotePrefix="1" applyNumberFormat="1" applyBorder="1" applyAlignment="1">
      <alignment horizontal="center" vertical="top" wrapText="1"/>
    </xf>
    <xf numFmtId="0" fontId="42" fillId="0" borderId="5" xfId="2" quotePrefix="1" applyBorder="1" applyAlignment="1">
      <alignment horizontal="center" vertical="top" wrapText="1"/>
    </xf>
    <xf numFmtId="0" fontId="42" fillId="0" borderId="6" xfId="2" quotePrefix="1" applyBorder="1" applyAlignment="1">
      <alignment horizontal="center" vertical="top" wrapText="1"/>
    </xf>
    <xf numFmtId="0" fontId="42" fillId="0" borderId="7" xfId="2" quotePrefix="1" applyBorder="1" applyAlignment="1">
      <alignment horizontal="center" vertical="top" wrapText="1"/>
    </xf>
    <xf numFmtId="0" fontId="44" fillId="0" borderId="8" xfId="4" quotePrefix="1" applyFont="1" applyBorder="1" applyAlignment="1">
      <alignment horizontal="left" vertical="top" wrapText="1"/>
    </xf>
    <xf numFmtId="0" fontId="42" fillId="0" borderId="8" xfId="3" quotePrefix="1" applyBorder="1" applyAlignment="1">
      <alignment horizontal="left" vertical="top" wrapText="1"/>
    </xf>
    <xf numFmtId="165" fontId="42" fillId="0" borderId="2" xfId="5" applyNumberFormat="1" applyFont="1" applyBorder="1" applyAlignment="1">
      <alignment horizontal="right" vertical="top" wrapText="1"/>
    </xf>
    <xf numFmtId="0" fontId="43" fillId="0" borderId="9" xfId="4" quotePrefix="1" applyBorder="1" applyAlignment="1">
      <alignment horizontal="left" vertical="top" wrapText="1"/>
    </xf>
    <xf numFmtId="0" fontId="42" fillId="0" borderId="10" xfId="2" quotePrefix="1" applyBorder="1" applyAlignment="1">
      <alignment horizontal="center" vertical="top" wrapText="1"/>
    </xf>
    <xf numFmtId="165" fontId="43" fillId="0" borderId="9" xfId="5" applyNumberFormat="1" applyBorder="1" applyAlignment="1">
      <alignment horizontal="right" vertical="top" wrapText="1"/>
    </xf>
    <xf numFmtId="0" fontId="42" fillId="0" borderId="11" xfId="2" quotePrefix="1" applyBorder="1" applyAlignment="1">
      <alignment horizontal="center" vertical="top" wrapText="1"/>
    </xf>
    <xf numFmtId="0" fontId="42" fillId="0" borderId="9" xfId="3" quotePrefix="1" applyBorder="1" applyAlignment="1">
      <alignment horizontal="left" vertical="top" wrapText="1"/>
    </xf>
    <xf numFmtId="0" fontId="44" fillId="0" borderId="11" xfId="4" quotePrefix="1" applyFont="1" applyBorder="1" applyAlignment="1">
      <alignment horizontal="left" vertical="top" wrapText="1"/>
    </xf>
    <xf numFmtId="0" fontId="43" fillId="0" borderId="11" xfId="4" quotePrefix="1" applyBorder="1" applyAlignment="1">
      <alignment horizontal="left" vertical="top" wrapText="1"/>
    </xf>
    <xf numFmtId="165" fontId="42" fillId="0" borderId="9" xfId="5" applyNumberFormat="1" applyFont="1" applyBorder="1" applyAlignment="1">
      <alignment horizontal="right" vertical="top" wrapText="1"/>
    </xf>
    <xf numFmtId="0" fontId="41" fillId="0" borderId="9" xfId="1" quotePrefix="1" applyBorder="1" applyAlignment="1">
      <alignment horizontal="left" vertical="top" wrapText="1"/>
    </xf>
    <xf numFmtId="0" fontId="42" fillId="0" borderId="9" xfId="4" quotePrefix="1" applyFont="1" applyBorder="1" applyAlignment="1">
      <alignment horizontal="left" vertical="top" wrapText="1"/>
    </xf>
    <xf numFmtId="0" fontId="45" fillId="0" borderId="9" xfId="4" quotePrefix="1" applyFont="1" applyBorder="1" applyAlignment="1">
      <alignment horizontal="left" vertical="top" wrapText="1"/>
    </xf>
    <xf numFmtId="0" fontId="42" fillId="0" borderId="12" xfId="2" quotePrefix="1" applyBorder="1" applyAlignment="1">
      <alignment horizontal="center" vertical="top" wrapText="1"/>
    </xf>
    <xf numFmtId="0" fontId="43" fillId="0" borderId="13" xfId="4" quotePrefix="1" applyBorder="1" applyAlignment="1">
      <alignment horizontal="left" vertical="top" wrapText="1"/>
    </xf>
    <xf numFmtId="0" fontId="42" fillId="0" borderId="14" xfId="2" quotePrefix="1" applyBorder="1" applyAlignment="1">
      <alignment horizontal="center" vertical="top" wrapText="1"/>
    </xf>
    <xf numFmtId="165" fontId="43" fillId="0" borderId="13" xfId="5" applyNumberFormat="1" applyBorder="1" applyAlignment="1">
      <alignment horizontal="right" vertical="top" wrapText="1"/>
    </xf>
    <xf numFmtId="0" fontId="43" fillId="0" borderId="14" xfId="4" quotePrefix="1" applyBorder="1" applyAlignment="1">
      <alignment horizontal="left" vertical="top" wrapText="1"/>
    </xf>
    <xf numFmtId="0" fontId="42" fillId="0" borderId="13" xfId="2" quotePrefix="1" applyBorder="1" applyAlignment="1">
      <alignment horizontal="center" vertical="top" wrapText="1"/>
    </xf>
    <xf numFmtId="165" fontId="43" fillId="0" borderId="14" xfId="5" applyNumberFormat="1" applyBorder="1" applyAlignment="1">
      <alignment horizontal="right" vertical="top" wrapText="1"/>
    </xf>
    <xf numFmtId="0" fontId="42" fillId="0" borderId="14" xfId="3" quotePrefix="1" applyBorder="1" applyAlignment="1">
      <alignment horizontal="left" vertical="top" wrapText="1"/>
    </xf>
    <xf numFmtId="165" fontId="42" fillId="0" borderId="14" xfId="5" applyNumberFormat="1" applyFont="1" applyBorder="1" applyAlignment="1">
      <alignment horizontal="right" vertical="top" wrapText="1"/>
    </xf>
    <xf numFmtId="0" fontId="41" fillId="0" borderId="14" xfId="1" quotePrefix="1" applyBorder="1" applyAlignment="1">
      <alignment horizontal="left" vertical="top" wrapText="1"/>
    </xf>
    <xf numFmtId="0" fontId="42" fillId="0" borderId="2" xfId="2" quotePrefix="1" applyBorder="1" applyAlignment="1">
      <alignment horizontal="left" vertical="top" wrapText="1"/>
    </xf>
    <xf numFmtId="0" fontId="42" fillId="0" borderId="3" xfId="3" quotePrefix="1" applyBorder="1" applyAlignment="1">
      <alignment horizontal="center" vertical="top" wrapText="1"/>
    </xf>
    <xf numFmtId="165" fontId="43" fillId="0" borderId="2" xfId="4" applyNumberFormat="1" applyBorder="1" applyAlignment="1">
      <alignment horizontal="right" vertical="top" wrapText="1"/>
    </xf>
    <xf numFmtId="3" fontId="2" fillId="0" borderId="15" xfId="0" applyNumberFormat="1" applyFont="1" applyBorder="1" applyAlignment="1" applyProtection="1">
      <alignment horizontal="right" vertical="center"/>
      <protection locked="0"/>
    </xf>
    <xf numFmtId="0" fontId="42" fillId="0" borderId="2" xfId="6" quotePrefix="1" applyBorder="1" applyAlignment="1">
      <alignment horizontal="left" vertical="top" wrapText="1"/>
    </xf>
    <xf numFmtId="0" fontId="42" fillId="0" borderId="3" xfId="6" quotePrefix="1" applyBorder="1" applyAlignment="1">
      <alignment horizontal="left" vertical="top" wrapText="1"/>
    </xf>
    <xf numFmtId="0" fontId="0" fillId="0" borderId="15" xfId="0" applyBorder="1" applyAlignment="1" applyProtection="1">
      <alignment horizontal="center" vertical="center"/>
      <protection locked="0"/>
    </xf>
    <xf numFmtId="0" fontId="43" fillId="0" borderId="2" xfId="5" quotePrefix="1" applyBorder="1" applyAlignment="1">
      <alignment horizontal="left" vertical="top" wrapText="1"/>
    </xf>
    <xf numFmtId="165" fontId="43" fillId="0" borderId="3" xfId="4" applyNumberFormat="1" applyBorder="1" applyAlignment="1">
      <alignment horizontal="right" vertical="top" wrapText="1"/>
    </xf>
    <xf numFmtId="0" fontId="43" fillId="0" borderId="3" xfId="5" quotePrefix="1" applyBorder="1" applyAlignment="1">
      <alignment horizontal="left" vertical="top" wrapText="1"/>
    </xf>
    <xf numFmtId="0" fontId="43" fillId="0" borderId="4" xfId="5" quotePrefix="1" applyBorder="1" applyAlignment="1">
      <alignment horizontal="left" vertical="top" wrapText="1"/>
    </xf>
    <xf numFmtId="0" fontId="42" fillId="0" borderId="16" xfId="3" quotePrefix="1" applyBorder="1" applyAlignment="1">
      <alignment horizontal="center" vertical="top" wrapText="1"/>
    </xf>
    <xf numFmtId="0" fontId="42" fillId="0" borderId="16" xfId="6" quotePrefix="1" applyBorder="1" applyAlignment="1">
      <alignment horizontal="left" vertical="top" wrapText="1"/>
    </xf>
    <xf numFmtId="0" fontId="42" fillId="0" borderId="11" xfId="3" quotePrefix="1" applyBorder="1" applyAlignment="1">
      <alignment horizontal="center" vertical="top" wrapText="1"/>
    </xf>
    <xf numFmtId="165" fontId="43" fillId="0" borderId="11" xfId="4" applyNumberFormat="1" applyBorder="1" applyAlignment="1">
      <alignment horizontal="right" vertical="top" wrapText="1"/>
    </xf>
    <xf numFmtId="0" fontId="42" fillId="0" borderId="11" xfId="6" quotePrefix="1" applyBorder="1" applyAlignment="1">
      <alignment horizontal="left" vertical="top" wrapText="1"/>
    </xf>
    <xf numFmtId="0" fontId="42" fillId="0" borderId="12" xfId="3" quotePrefix="1" applyBorder="1" applyAlignment="1">
      <alignment horizontal="center" vertical="top" wrapText="1"/>
    </xf>
    <xf numFmtId="165" fontId="43" fillId="0" borderId="12" xfId="4" applyNumberFormat="1" applyBorder="1" applyAlignment="1">
      <alignment horizontal="right" vertical="top" wrapText="1"/>
    </xf>
    <xf numFmtId="165" fontId="42" fillId="0" borderId="2" xfId="4" applyNumberFormat="1" applyFont="1" applyBorder="1" applyAlignment="1">
      <alignment horizontal="right" vertical="top" wrapText="1"/>
    </xf>
    <xf numFmtId="0" fontId="43" fillId="0" borderId="17" xfId="5" quotePrefix="1" applyBorder="1" applyAlignment="1">
      <alignment horizontal="left" vertical="top" wrapText="1"/>
    </xf>
    <xf numFmtId="0" fontId="42" fillId="0" borderId="12" xfId="6" quotePrefix="1" applyBorder="1" applyAlignment="1">
      <alignment horizontal="left" vertical="top" wrapText="1"/>
    </xf>
    <xf numFmtId="0" fontId="43" fillId="0" borderId="9" xfId="5" quotePrefix="1" applyBorder="1" applyAlignment="1">
      <alignment horizontal="left" vertical="top" wrapText="1"/>
    </xf>
    <xf numFmtId="165" fontId="43" fillId="0" borderId="9" xfId="4" applyNumberFormat="1" applyBorder="1" applyAlignment="1">
      <alignment horizontal="right" vertical="top" wrapText="1"/>
    </xf>
    <xf numFmtId="0" fontId="43" fillId="0" borderId="11" xfId="5" quotePrefix="1" applyBorder="1" applyAlignment="1">
      <alignment horizontal="left" vertical="top" wrapText="1"/>
    </xf>
    <xf numFmtId="165" fontId="42" fillId="0" borderId="9" xfId="4" applyNumberFormat="1" applyFont="1" applyBorder="1" applyAlignment="1">
      <alignment horizontal="right" vertical="top" wrapText="1"/>
    </xf>
    <xf numFmtId="165" fontId="43" fillId="0" borderId="17" xfId="4" applyNumberFormat="1" applyBorder="1" applyAlignment="1">
      <alignment horizontal="right" vertical="top" wrapText="1"/>
    </xf>
    <xf numFmtId="0" fontId="42" fillId="0" borderId="14" xfId="6" quotePrefix="1" applyBorder="1" applyAlignment="1">
      <alignment horizontal="left" vertical="top" wrapText="1"/>
    </xf>
    <xf numFmtId="0" fontId="3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38" fillId="0" borderId="0" xfId="0" applyFont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center" vertical="top" wrapText="1"/>
    </xf>
    <xf numFmtId="49" fontId="22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49" fontId="2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top" wrapText="1"/>
    </xf>
    <xf numFmtId="49" fontId="14" fillId="0" borderId="0" xfId="0" applyNumberFormat="1" applyFont="1" applyAlignment="1">
      <alignment horizontal="left" vertical="top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49" fontId="29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0" fontId="13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49" fontId="34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7">
    <cellStyle name="S0" xfId="4" xr:uid="{585FCDF3-6579-4873-9EE1-E2C89E50E297}"/>
    <cellStyle name="S2" xfId="5" xr:uid="{0A7AA9A5-2B82-4D9A-9CE5-40355FCFFA48}"/>
    <cellStyle name="S4" xfId="2" xr:uid="{5B055DE3-F580-4DC6-943F-42F9EABBA77A}"/>
    <cellStyle name="S5" xfId="1" xr:uid="{56E78140-B391-4839-A319-B10815DB576E}"/>
    <cellStyle name="S6" xfId="3" xr:uid="{E00366F6-9866-4091-9047-26CBEB1A60C3}"/>
    <cellStyle name="S7" xfId="6" xr:uid="{8D4F591A-1913-475A-97F0-B7BEAE764914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37"/>
  <sheetViews>
    <sheetView workbookViewId="0">
      <selection activeCell="C141" sqref="C141"/>
    </sheetView>
  </sheetViews>
  <sheetFormatPr defaultRowHeight="15" x14ac:dyDescent="0.25"/>
  <cols>
    <col min="1" max="1" width="31.28515625" customWidth="1"/>
    <col min="2" max="2" width="9.42578125" customWidth="1"/>
    <col min="3" max="4" width="20" customWidth="1"/>
  </cols>
  <sheetData>
    <row r="2" spans="1:5" x14ac:dyDescent="0.25">
      <c r="A2" s="97" t="s">
        <v>0</v>
      </c>
      <c r="B2" s="96"/>
      <c r="C2" s="96"/>
      <c r="D2" s="96"/>
      <c r="E2" s="96"/>
    </row>
    <row r="3" spans="1:5" x14ac:dyDescent="0.25">
      <c r="A3" s="106" t="s">
        <v>291</v>
      </c>
      <c r="B3" s="96"/>
      <c r="C3" s="96"/>
      <c r="D3" s="96"/>
      <c r="E3" s="96"/>
    </row>
    <row r="4" spans="1:5" x14ac:dyDescent="0.25">
      <c r="A4" s="101" t="s">
        <v>155</v>
      </c>
      <c r="B4" s="96"/>
      <c r="C4" s="96"/>
      <c r="D4" s="96"/>
      <c r="E4" s="96"/>
    </row>
    <row r="5" spans="1:5" x14ac:dyDescent="0.25">
      <c r="A5" s="95" t="s">
        <v>1</v>
      </c>
      <c r="B5" s="96"/>
      <c r="C5" s="96"/>
      <c r="D5" s="96"/>
      <c r="E5" s="96"/>
    </row>
    <row r="7" spans="1:5" x14ac:dyDescent="0.25">
      <c r="A7" s="108" t="s">
        <v>2</v>
      </c>
      <c r="B7" s="96"/>
      <c r="C7" s="96"/>
      <c r="D7" s="96"/>
    </row>
    <row r="8" spans="1:5" x14ac:dyDescent="0.25">
      <c r="A8" s="91" t="s">
        <v>3</v>
      </c>
      <c r="B8" s="94" t="s">
        <v>4</v>
      </c>
      <c r="C8" s="107" t="s">
        <v>5</v>
      </c>
      <c r="D8" s="103" t="s">
        <v>6</v>
      </c>
    </row>
    <row r="9" spans="1:5" x14ac:dyDescent="0.25">
      <c r="A9" s="92"/>
      <c r="B9" s="92"/>
      <c r="C9" s="92"/>
      <c r="D9" s="92"/>
    </row>
    <row r="10" spans="1:5" x14ac:dyDescent="0.25">
      <c r="A10" s="1" t="s">
        <v>7</v>
      </c>
      <c r="B10" s="2" t="s">
        <v>8</v>
      </c>
      <c r="C10" s="3" t="s">
        <v>9</v>
      </c>
      <c r="D10" s="4" t="s">
        <v>10</v>
      </c>
    </row>
    <row r="11" spans="1:5" x14ac:dyDescent="0.25">
      <c r="A11" s="28" t="s">
        <v>241</v>
      </c>
      <c r="B11" s="29" t="s">
        <v>242</v>
      </c>
      <c r="C11" s="30" t="s">
        <v>242</v>
      </c>
      <c r="D11" s="31" t="s">
        <v>242</v>
      </c>
    </row>
    <row r="12" spans="1:5" ht="22.5" x14ac:dyDescent="0.25">
      <c r="A12" s="32" t="s">
        <v>11</v>
      </c>
      <c r="B12" s="29" t="s">
        <v>7</v>
      </c>
      <c r="C12" s="33">
        <f>C14+C15</f>
        <v>56283</v>
      </c>
      <c r="D12" s="33">
        <f>D14+D15</f>
        <v>55660</v>
      </c>
    </row>
    <row r="13" spans="1:5" x14ac:dyDescent="0.25">
      <c r="A13" s="32" t="s">
        <v>12</v>
      </c>
      <c r="B13" s="29" t="s">
        <v>242</v>
      </c>
      <c r="C13" s="33"/>
      <c r="D13" s="33"/>
    </row>
    <row r="14" spans="1:5" x14ac:dyDescent="0.25">
      <c r="A14" s="32" t="s">
        <v>243</v>
      </c>
      <c r="B14" s="29" t="s">
        <v>13</v>
      </c>
      <c r="C14" s="33">
        <v>54636</v>
      </c>
      <c r="D14" s="33">
        <v>54636</v>
      </c>
    </row>
    <row r="15" spans="1:5" ht="33.75" x14ac:dyDescent="0.25">
      <c r="A15" s="32" t="s">
        <v>244</v>
      </c>
      <c r="B15" s="29" t="s">
        <v>14</v>
      </c>
      <c r="C15" s="33">
        <v>1647</v>
      </c>
      <c r="D15" s="33">
        <v>1024</v>
      </c>
    </row>
    <row r="16" spans="1:5" x14ac:dyDescent="0.25">
      <c r="A16" s="32" t="s">
        <v>245</v>
      </c>
      <c r="B16" s="34" t="s">
        <v>15</v>
      </c>
      <c r="C16" s="33">
        <v>0</v>
      </c>
      <c r="D16" s="33">
        <v>0</v>
      </c>
    </row>
    <row r="17" spans="1:4" ht="22.5" x14ac:dyDescent="0.25">
      <c r="A17" s="32" t="s">
        <v>16</v>
      </c>
      <c r="B17" s="29" t="s">
        <v>8</v>
      </c>
      <c r="C17" s="33">
        <v>0</v>
      </c>
      <c r="D17" s="33">
        <v>0</v>
      </c>
    </row>
    <row r="18" spans="1:4" x14ac:dyDescent="0.25">
      <c r="A18" s="32" t="s">
        <v>246</v>
      </c>
      <c r="B18" s="29" t="s">
        <v>9</v>
      </c>
      <c r="C18" s="33">
        <v>0</v>
      </c>
      <c r="D18" s="33">
        <v>0</v>
      </c>
    </row>
    <row r="19" spans="1:4" x14ac:dyDescent="0.25">
      <c r="A19" s="32" t="s">
        <v>12</v>
      </c>
      <c r="B19" s="29" t="s">
        <v>242</v>
      </c>
      <c r="C19" s="33"/>
      <c r="D19" s="33"/>
    </row>
    <row r="20" spans="1:4" ht="22.5" x14ac:dyDescent="0.25">
      <c r="A20" s="32" t="s">
        <v>247</v>
      </c>
      <c r="B20" s="29" t="s">
        <v>17</v>
      </c>
      <c r="C20" s="33">
        <v>0</v>
      </c>
      <c r="D20" s="33">
        <v>0</v>
      </c>
    </row>
    <row r="21" spans="1:4" x14ac:dyDescent="0.25">
      <c r="A21" s="32" t="s">
        <v>18</v>
      </c>
      <c r="B21" s="29" t="s">
        <v>10</v>
      </c>
      <c r="C21" s="33">
        <v>0</v>
      </c>
      <c r="D21" s="33">
        <v>0</v>
      </c>
    </row>
    <row r="22" spans="1:4" x14ac:dyDescent="0.25">
      <c r="A22" s="32" t="s">
        <v>12</v>
      </c>
      <c r="B22" s="29" t="s">
        <v>242</v>
      </c>
      <c r="C22" s="33"/>
      <c r="D22" s="33"/>
    </row>
    <row r="23" spans="1:4" ht="22.5" x14ac:dyDescent="0.25">
      <c r="A23" s="32" t="s">
        <v>247</v>
      </c>
      <c r="B23" s="29" t="s">
        <v>19</v>
      </c>
      <c r="C23" s="33">
        <v>0</v>
      </c>
      <c r="D23" s="33">
        <v>0</v>
      </c>
    </row>
    <row r="24" spans="1:4" ht="45" x14ac:dyDescent="0.25">
      <c r="A24" s="32" t="s">
        <v>20</v>
      </c>
      <c r="B24" s="29" t="s">
        <v>21</v>
      </c>
      <c r="C24" s="33">
        <f>322971+C26</f>
        <v>323073</v>
      </c>
      <c r="D24" s="33">
        <v>265568</v>
      </c>
    </row>
    <row r="25" spans="1:4" x14ac:dyDescent="0.25">
      <c r="A25" s="32" t="s">
        <v>12</v>
      </c>
      <c r="B25" s="29" t="s">
        <v>242</v>
      </c>
      <c r="C25" s="33"/>
      <c r="D25" s="33"/>
    </row>
    <row r="26" spans="1:4" ht="22.5" x14ac:dyDescent="0.25">
      <c r="A26" s="32" t="s">
        <v>247</v>
      </c>
      <c r="B26" s="29" t="s">
        <v>22</v>
      </c>
      <c r="C26" s="33">
        <v>102</v>
      </c>
      <c r="D26" s="33">
        <v>54</v>
      </c>
    </row>
    <row r="27" spans="1:4" ht="33.75" x14ac:dyDescent="0.25">
      <c r="A27" s="32" t="s">
        <v>23</v>
      </c>
      <c r="B27" s="29" t="s">
        <v>24</v>
      </c>
      <c r="C27" s="33">
        <v>0</v>
      </c>
      <c r="D27" s="33">
        <v>0</v>
      </c>
    </row>
    <row r="28" spans="1:4" x14ac:dyDescent="0.25">
      <c r="A28" s="32" t="s">
        <v>12</v>
      </c>
      <c r="B28" s="29" t="s">
        <v>242</v>
      </c>
      <c r="C28" s="33"/>
      <c r="D28" s="33"/>
    </row>
    <row r="29" spans="1:4" ht="22.5" x14ac:dyDescent="0.25">
      <c r="A29" s="32" t="s">
        <v>248</v>
      </c>
      <c r="B29" s="29" t="s">
        <v>25</v>
      </c>
      <c r="C29" s="33">
        <v>0</v>
      </c>
      <c r="D29" s="33">
        <v>0</v>
      </c>
    </row>
    <row r="30" spans="1:4" ht="22.5" x14ac:dyDescent="0.25">
      <c r="A30" s="32" t="s">
        <v>26</v>
      </c>
      <c r="B30" s="29" t="s">
        <v>27</v>
      </c>
      <c r="C30" s="33">
        <v>0</v>
      </c>
      <c r="D30" s="33">
        <v>0</v>
      </c>
    </row>
    <row r="31" spans="1:4" x14ac:dyDescent="0.25">
      <c r="A31" s="32" t="s">
        <v>12</v>
      </c>
      <c r="B31" s="29" t="s">
        <v>242</v>
      </c>
      <c r="C31" s="33"/>
      <c r="D31" s="33"/>
    </row>
    <row r="32" spans="1:4" ht="22.5" x14ac:dyDescent="0.25">
      <c r="A32" s="32" t="s">
        <v>249</v>
      </c>
      <c r="B32" s="29" t="s">
        <v>28</v>
      </c>
      <c r="C32" s="33">
        <v>0</v>
      </c>
      <c r="D32" s="33">
        <v>0</v>
      </c>
    </row>
    <row r="33" spans="1:4" x14ac:dyDescent="0.25">
      <c r="A33" s="32" t="s">
        <v>29</v>
      </c>
      <c r="B33" s="29" t="s">
        <v>30</v>
      </c>
      <c r="C33" s="33">
        <v>0</v>
      </c>
      <c r="D33" s="33">
        <v>0</v>
      </c>
    </row>
    <row r="34" spans="1:4" ht="33.75" x14ac:dyDescent="0.25">
      <c r="A34" s="32" t="s">
        <v>31</v>
      </c>
      <c r="B34" s="29" t="s">
        <v>32</v>
      </c>
      <c r="C34" s="33">
        <v>0</v>
      </c>
      <c r="D34" s="33">
        <v>0</v>
      </c>
    </row>
    <row r="35" spans="1:4" x14ac:dyDescent="0.25">
      <c r="A35" s="32" t="s">
        <v>33</v>
      </c>
      <c r="B35" s="29" t="s">
        <v>34</v>
      </c>
      <c r="C35" s="33">
        <v>307</v>
      </c>
      <c r="D35" s="33">
        <v>279</v>
      </c>
    </row>
    <row r="36" spans="1:4" ht="22.5" x14ac:dyDescent="0.25">
      <c r="A36" s="32" t="s">
        <v>35</v>
      </c>
      <c r="B36" s="29" t="s">
        <v>36</v>
      </c>
      <c r="C36" s="33">
        <v>0</v>
      </c>
      <c r="D36" s="33">
        <v>0</v>
      </c>
    </row>
    <row r="37" spans="1:4" x14ac:dyDescent="0.25">
      <c r="A37" s="32" t="s">
        <v>37</v>
      </c>
      <c r="B37" s="29" t="s">
        <v>38</v>
      </c>
      <c r="C37" s="33">
        <v>1055</v>
      </c>
      <c r="D37" s="33">
        <v>1760</v>
      </c>
    </row>
    <row r="38" spans="1:4" x14ac:dyDescent="0.25">
      <c r="A38" s="32" t="s">
        <v>250</v>
      </c>
      <c r="B38" s="29" t="s">
        <v>39</v>
      </c>
      <c r="C38" s="33">
        <v>0</v>
      </c>
      <c r="D38" s="33">
        <v>0</v>
      </c>
    </row>
    <row r="39" spans="1:4" x14ac:dyDescent="0.25">
      <c r="A39" s="32" t="s">
        <v>251</v>
      </c>
      <c r="B39" s="29" t="s">
        <v>40</v>
      </c>
      <c r="C39" s="33">
        <v>0</v>
      </c>
      <c r="D39" s="33">
        <v>0</v>
      </c>
    </row>
    <row r="40" spans="1:4" x14ac:dyDescent="0.25">
      <c r="A40" s="32" t="s">
        <v>41</v>
      </c>
      <c r="B40" s="29" t="s">
        <v>42</v>
      </c>
      <c r="C40" s="33">
        <v>0</v>
      </c>
      <c r="D40" s="33">
        <v>0</v>
      </c>
    </row>
    <row r="41" spans="1:4" ht="22.5" x14ac:dyDescent="0.25">
      <c r="A41" s="32" t="s">
        <v>43</v>
      </c>
      <c r="B41" s="29" t="s">
        <v>44</v>
      </c>
      <c r="C41" s="33">
        <f>C43+C46+C47+C48+C49+C50+C51+C52+C53</f>
        <v>50350</v>
      </c>
      <c r="D41" s="33">
        <f>D43+D46+D47+D48+D49+D50+D51+D52+D53</f>
        <v>50350</v>
      </c>
    </row>
    <row r="42" spans="1:4" x14ac:dyDescent="0.25">
      <c r="A42" s="32" t="s">
        <v>12</v>
      </c>
      <c r="B42" s="29" t="s">
        <v>242</v>
      </c>
      <c r="C42" s="33" t="s">
        <v>242</v>
      </c>
      <c r="D42" s="33" t="s">
        <v>242</v>
      </c>
    </row>
    <row r="43" spans="1:4" ht="22.5" x14ac:dyDescent="0.25">
      <c r="A43" s="32" t="s">
        <v>252</v>
      </c>
      <c r="B43" s="29" t="s">
        <v>45</v>
      </c>
      <c r="C43" s="33">
        <f>C44+C45</f>
        <v>50000</v>
      </c>
      <c r="D43" s="33">
        <f>D44+D45</f>
        <v>50000</v>
      </c>
    </row>
    <row r="44" spans="1:4" x14ac:dyDescent="0.25">
      <c r="A44" s="32" t="s">
        <v>253</v>
      </c>
      <c r="B44" s="35" t="s">
        <v>46</v>
      </c>
      <c r="C44" s="33">
        <v>0</v>
      </c>
      <c r="D44" s="33">
        <v>0</v>
      </c>
    </row>
    <row r="45" spans="1:4" x14ac:dyDescent="0.25">
      <c r="A45" s="32" t="s">
        <v>254</v>
      </c>
      <c r="B45" s="36" t="s">
        <v>47</v>
      </c>
      <c r="C45" s="33">
        <v>50000</v>
      </c>
      <c r="D45" s="33">
        <v>50000</v>
      </c>
    </row>
    <row r="46" spans="1:4" ht="22.5" x14ac:dyDescent="0.25">
      <c r="A46" s="32" t="s">
        <v>255</v>
      </c>
      <c r="B46" s="36" t="s">
        <v>48</v>
      </c>
      <c r="C46" s="33">
        <v>350</v>
      </c>
      <c r="D46" s="33">
        <v>350</v>
      </c>
    </row>
    <row r="47" spans="1:4" x14ac:dyDescent="0.25">
      <c r="A47" s="32" t="s">
        <v>256</v>
      </c>
      <c r="B47" s="36" t="s">
        <v>49</v>
      </c>
      <c r="C47" s="33">
        <v>0</v>
      </c>
      <c r="D47" s="33">
        <v>0</v>
      </c>
    </row>
    <row r="48" spans="1:4" x14ac:dyDescent="0.25">
      <c r="A48" s="32" t="s">
        <v>257</v>
      </c>
      <c r="B48" s="36" t="s">
        <v>50</v>
      </c>
      <c r="C48" s="33">
        <v>0</v>
      </c>
      <c r="D48" s="33">
        <v>0</v>
      </c>
    </row>
    <row r="49" spans="1:4" x14ac:dyDescent="0.25">
      <c r="A49" s="32" t="s">
        <v>258</v>
      </c>
      <c r="B49" s="36" t="s">
        <v>51</v>
      </c>
      <c r="C49" s="33">
        <v>0</v>
      </c>
      <c r="D49" s="33">
        <v>0</v>
      </c>
    </row>
    <row r="50" spans="1:4" x14ac:dyDescent="0.25">
      <c r="A50" s="32" t="s">
        <v>259</v>
      </c>
      <c r="B50" s="36" t="s">
        <v>52</v>
      </c>
      <c r="C50" s="33">
        <v>0</v>
      </c>
      <c r="D50" s="33">
        <v>0</v>
      </c>
    </row>
    <row r="51" spans="1:4" x14ac:dyDescent="0.25">
      <c r="A51" s="32" t="s">
        <v>260</v>
      </c>
      <c r="B51" s="36" t="s">
        <v>53</v>
      </c>
      <c r="C51" s="33">
        <v>0</v>
      </c>
      <c r="D51" s="33">
        <v>0</v>
      </c>
    </row>
    <row r="52" spans="1:4" ht="22.5" x14ac:dyDescent="0.25">
      <c r="A52" s="32" t="s">
        <v>261</v>
      </c>
      <c r="B52" s="36" t="s">
        <v>54</v>
      </c>
      <c r="C52" s="33">
        <v>0</v>
      </c>
      <c r="D52" s="33">
        <v>0</v>
      </c>
    </row>
    <row r="53" spans="1:4" x14ac:dyDescent="0.25">
      <c r="A53" s="32" t="s">
        <v>262</v>
      </c>
      <c r="B53" s="36" t="s">
        <v>55</v>
      </c>
      <c r="C53" s="33">
        <v>0</v>
      </c>
      <c r="D53" s="33">
        <v>0</v>
      </c>
    </row>
    <row r="54" spans="1:4" ht="22.5" x14ac:dyDescent="0.25">
      <c r="A54" s="32" t="s">
        <v>56</v>
      </c>
      <c r="B54" s="36" t="s">
        <v>57</v>
      </c>
      <c r="C54" s="33">
        <v>0</v>
      </c>
      <c r="D54" s="33">
        <v>0</v>
      </c>
    </row>
    <row r="55" spans="1:4" x14ac:dyDescent="0.25">
      <c r="A55" s="32" t="s">
        <v>12</v>
      </c>
      <c r="B55" s="36" t="s">
        <v>242</v>
      </c>
      <c r="C55" s="33" t="s">
        <v>242</v>
      </c>
      <c r="D55" s="33" t="s">
        <v>242</v>
      </c>
    </row>
    <row r="56" spans="1:4" x14ac:dyDescent="0.25">
      <c r="A56" s="32" t="s">
        <v>263</v>
      </c>
      <c r="B56" s="37" t="s">
        <v>58</v>
      </c>
      <c r="C56" s="33">
        <v>0</v>
      </c>
      <c r="D56" s="33">
        <v>0</v>
      </c>
    </row>
    <row r="57" spans="1:4" x14ac:dyDescent="0.25">
      <c r="A57" s="32" t="s">
        <v>264</v>
      </c>
      <c r="B57" s="37" t="s">
        <v>59</v>
      </c>
      <c r="C57" s="33">
        <v>0</v>
      </c>
      <c r="D57" s="33">
        <v>0</v>
      </c>
    </row>
    <row r="58" spans="1:4" x14ac:dyDescent="0.25">
      <c r="A58" s="32" t="s">
        <v>265</v>
      </c>
      <c r="B58" s="37" t="s">
        <v>60</v>
      </c>
      <c r="C58" s="33">
        <v>0</v>
      </c>
      <c r="D58" s="33">
        <v>0</v>
      </c>
    </row>
    <row r="59" spans="1:4" x14ac:dyDescent="0.25">
      <c r="A59" s="32" t="s">
        <v>266</v>
      </c>
      <c r="B59" s="37" t="s">
        <v>61</v>
      </c>
      <c r="C59" s="33">
        <v>0</v>
      </c>
      <c r="D59" s="33">
        <v>0</v>
      </c>
    </row>
    <row r="60" spans="1:4" x14ac:dyDescent="0.25">
      <c r="A60" s="38" t="s">
        <v>62</v>
      </c>
      <c r="B60" s="37" t="s">
        <v>63</v>
      </c>
      <c r="C60" s="33">
        <f>6474</f>
        <v>6474</v>
      </c>
      <c r="D60" s="33">
        <v>6474</v>
      </c>
    </row>
    <row r="61" spans="1:4" x14ac:dyDescent="0.25">
      <c r="A61" s="38" t="s">
        <v>64</v>
      </c>
      <c r="B61" s="37" t="s">
        <v>65</v>
      </c>
      <c r="C61" s="33">
        <v>2754</v>
      </c>
      <c r="D61" s="33">
        <v>2754</v>
      </c>
    </row>
    <row r="62" spans="1:4" x14ac:dyDescent="0.25">
      <c r="A62" s="32" t="s">
        <v>66</v>
      </c>
      <c r="B62" s="37" t="s">
        <v>67</v>
      </c>
      <c r="C62" s="33">
        <f>3183+958</f>
        <v>4141</v>
      </c>
      <c r="D62" s="33">
        <v>4727</v>
      </c>
    </row>
    <row r="63" spans="1:4" x14ac:dyDescent="0.25">
      <c r="A63" s="32" t="s">
        <v>68</v>
      </c>
      <c r="B63" s="37" t="s">
        <v>69</v>
      </c>
      <c r="C63" s="33">
        <v>65324</v>
      </c>
      <c r="D63" s="33">
        <v>75254</v>
      </c>
    </row>
    <row r="64" spans="1:4" x14ac:dyDescent="0.25">
      <c r="A64" s="39" t="s">
        <v>70</v>
      </c>
      <c r="B64" s="37" t="s">
        <v>71</v>
      </c>
      <c r="C64" s="40">
        <f>C12+C17+C18+C21+C24+C27+C30+C33+C34+C35+C36+C37+C38+C40+C41+C54+C60+C61+C62+C63</f>
        <v>509761</v>
      </c>
      <c r="D64" s="40">
        <f>D12+D17+D18+D21+D24+D27+D30+D33+D34+D35+D36+D37+D38+D40+D41+D54+D60+D61+D62+D63</f>
        <v>462826</v>
      </c>
    </row>
    <row r="65" spans="1:4" x14ac:dyDescent="0.25">
      <c r="A65" s="28" t="s">
        <v>72</v>
      </c>
      <c r="B65" s="36" t="s">
        <v>242</v>
      </c>
      <c r="C65" s="30" t="s">
        <v>242</v>
      </c>
      <c r="D65" s="30" t="s">
        <v>242</v>
      </c>
    </row>
    <row r="66" spans="1:4" x14ac:dyDescent="0.25">
      <c r="A66" s="32" t="s">
        <v>267</v>
      </c>
      <c r="B66" s="37" t="s">
        <v>73</v>
      </c>
      <c r="C66" s="33">
        <v>0</v>
      </c>
      <c r="D66" s="33">
        <v>0</v>
      </c>
    </row>
    <row r="67" spans="1:4" x14ac:dyDescent="0.25">
      <c r="A67" s="32" t="s">
        <v>74</v>
      </c>
      <c r="B67" s="37" t="s">
        <v>75</v>
      </c>
      <c r="C67" s="33">
        <v>0</v>
      </c>
      <c r="D67" s="33">
        <v>0</v>
      </c>
    </row>
    <row r="68" spans="1:4" x14ac:dyDescent="0.25">
      <c r="A68" s="32" t="s">
        <v>76</v>
      </c>
      <c r="B68" s="37" t="s">
        <v>77</v>
      </c>
      <c r="C68" s="33">
        <v>0</v>
      </c>
      <c r="D68" s="33">
        <v>0</v>
      </c>
    </row>
    <row r="69" spans="1:4" x14ac:dyDescent="0.25">
      <c r="A69" s="32" t="s">
        <v>78</v>
      </c>
      <c r="B69" s="37" t="s">
        <v>79</v>
      </c>
      <c r="C69" s="33">
        <v>0</v>
      </c>
      <c r="D69" s="33">
        <v>0</v>
      </c>
    </row>
    <row r="70" spans="1:4" x14ac:dyDescent="0.25">
      <c r="A70" s="32" t="s">
        <v>80</v>
      </c>
      <c r="B70" s="37" t="s">
        <v>81</v>
      </c>
      <c r="C70" s="33">
        <v>10637</v>
      </c>
      <c r="D70" s="33">
        <v>8675</v>
      </c>
    </row>
    <row r="71" spans="1:4" ht="22.5" x14ac:dyDescent="0.25">
      <c r="A71" s="32" t="s">
        <v>82</v>
      </c>
      <c r="B71" s="37" t="s">
        <v>83</v>
      </c>
      <c r="C71" s="33">
        <v>0</v>
      </c>
      <c r="D71" s="33">
        <v>0</v>
      </c>
    </row>
    <row r="72" spans="1:4" x14ac:dyDescent="0.25">
      <c r="A72" s="32" t="s">
        <v>84</v>
      </c>
      <c r="B72" s="37" t="s">
        <v>85</v>
      </c>
      <c r="C72" s="33">
        <v>3879</v>
      </c>
      <c r="D72" s="33">
        <v>1564</v>
      </c>
    </row>
    <row r="73" spans="1:4" ht="22.5" x14ac:dyDescent="0.25">
      <c r="A73" s="32" t="s">
        <v>86</v>
      </c>
      <c r="B73" s="37" t="s">
        <v>87</v>
      </c>
      <c r="C73" s="33">
        <f>C75+C76+C77+C78+C79+C80+C81+C82+C83+C84+C85</f>
        <v>302</v>
      </c>
      <c r="D73" s="33">
        <f>D75+D76+D77+D78+D79+D80+D81+D82+D83+D84+D85</f>
        <v>404</v>
      </c>
    </row>
    <row r="74" spans="1:4" x14ac:dyDescent="0.25">
      <c r="A74" s="32" t="s">
        <v>12</v>
      </c>
      <c r="B74" s="36" t="s">
        <v>242</v>
      </c>
      <c r="C74" s="30" t="s">
        <v>242</v>
      </c>
      <c r="D74" s="30" t="s">
        <v>242</v>
      </c>
    </row>
    <row r="75" spans="1:4" x14ac:dyDescent="0.25">
      <c r="A75" s="32" t="s">
        <v>268</v>
      </c>
      <c r="B75" s="37" t="s">
        <v>88</v>
      </c>
      <c r="C75" s="33">
        <v>0</v>
      </c>
      <c r="D75" s="33">
        <v>0</v>
      </c>
    </row>
    <row r="76" spans="1:4" x14ac:dyDescent="0.25">
      <c r="A76" s="41" t="s">
        <v>269</v>
      </c>
      <c r="B76" s="42" t="s">
        <v>89</v>
      </c>
      <c r="C76" s="43">
        <v>0</v>
      </c>
      <c r="D76" s="43">
        <v>0</v>
      </c>
    </row>
    <row r="77" spans="1:4" x14ac:dyDescent="0.25">
      <c r="A77" s="41" t="s">
        <v>270</v>
      </c>
      <c r="B77" s="42" t="s">
        <v>90</v>
      </c>
      <c r="C77" s="43">
        <v>0</v>
      </c>
      <c r="D77" s="43">
        <v>0</v>
      </c>
    </row>
    <row r="78" spans="1:4" x14ac:dyDescent="0.25">
      <c r="A78" s="41" t="s">
        <v>271</v>
      </c>
      <c r="B78" s="42" t="s">
        <v>91</v>
      </c>
      <c r="C78" s="43">
        <v>0</v>
      </c>
      <c r="D78" s="43">
        <v>0</v>
      </c>
    </row>
    <row r="79" spans="1:4" ht="22.5" x14ac:dyDescent="0.25">
      <c r="A79" s="41" t="s">
        <v>272</v>
      </c>
      <c r="B79" s="42" t="s">
        <v>273</v>
      </c>
      <c r="C79" s="43">
        <v>0</v>
      </c>
      <c r="D79" s="43">
        <v>0</v>
      </c>
    </row>
    <row r="80" spans="1:4" x14ac:dyDescent="0.25">
      <c r="A80" s="41" t="s">
        <v>274</v>
      </c>
      <c r="B80" s="42" t="s">
        <v>92</v>
      </c>
      <c r="C80" s="43">
        <v>0</v>
      </c>
      <c r="D80" s="43">
        <v>0</v>
      </c>
    </row>
    <row r="81" spans="1:4" x14ac:dyDescent="0.25">
      <c r="A81" s="41" t="s">
        <v>275</v>
      </c>
      <c r="B81" s="42" t="s">
        <v>93</v>
      </c>
      <c r="C81" s="43">
        <v>0</v>
      </c>
      <c r="D81" s="43">
        <v>0</v>
      </c>
    </row>
    <row r="82" spans="1:4" x14ac:dyDescent="0.25">
      <c r="A82" s="41" t="s">
        <v>276</v>
      </c>
      <c r="B82" s="42" t="s">
        <v>94</v>
      </c>
      <c r="C82" s="43">
        <v>298</v>
      </c>
      <c r="D82" s="43">
        <v>128</v>
      </c>
    </row>
    <row r="83" spans="1:4" x14ac:dyDescent="0.25">
      <c r="A83" s="41" t="s">
        <v>277</v>
      </c>
      <c r="B83" s="42" t="s">
        <v>95</v>
      </c>
      <c r="C83" s="43">
        <v>0</v>
      </c>
      <c r="D83" s="43">
        <v>0</v>
      </c>
    </row>
    <row r="84" spans="1:4" x14ac:dyDescent="0.25">
      <c r="A84" s="41" t="s">
        <v>278</v>
      </c>
      <c r="B84" s="42" t="s">
        <v>96</v>
      </c>
      <c r="C84" s="43">
        <v>4</v>
      </c>
      <c r="D84" s="43">
        <v>276</v>
      </c>
    </row>
    <row r="85" spans="1:4" ht="22.5" x14ac:dyDescent="0.25">
      <c r="A85" s="41" t="s">
        <v>279</v>
      </c>
      <c r="B85" s="42" t="s">
        <v>97</v>
      </c>
      <c r="C85" s="43">
        <v>0</v>
      </c>
      <c r="D85" s="43">
        <v>0</v>
      </c>
    </row>
    <row r="86" spans="1:4" ht="22.5" x14ac:dyDescent="0.25">
      <c r="A86" s="41" t="s">
        <v>56</v>
      </c>
      <c r="B86" s="44" t="s">
        <v>98</v>
      </c>
      <c r="C86" s="43">
        <v>0</v>
      </c>
      <c r="D86" s="43">
        <v>0</v>
      </c>
    </row>
    <row r="87" spans="1:4" x14ac:dyDescent="0.25">
      <c r="A87" s="41" t="s">
        <v>12</v>
      </c>
      <c r="B87" s="44" t="s">
        <v>242</v>
      </c>
      <c r="C87" s="45" t="s">
        <v>242</v>
      </c>
      <c r="D87" s="45" t="s">
        <v>242</v>
      </c>
    </row>
    <row r="88" spans="1:4" x14ac:dyDescent="0.25">
      <c r="A88" s="41" t="s">
        <v>280</v>
      </c>
      <c r="B88" s="42" t="s">
        <v>99</v>
      </c>
      <c r="C88" s="43">
        <v>0</v>
      </c>
      <c r="D88" s="43">
        <v>0</v>
      </c>
    </row>
    <row r="89" spans="1:4" x14ac:dyDescent="0.25">
      <c r="A89" s="41" t="s">
        <v>281</v>
      </c>
      <c r="B89" s="42" t="s">
        <v>100</v>
      </c>
      <c r="C89" s="43">
        <v>0</v>
      </c>
      <c r="D89" s="43">
        <v>0</v>
      </c>
    </row>
    <row r="90" spans="1:4" x14ac:dyDescent="0.25">
      <c r="A90" s="41" t="s">
        <v>282</v>
      </c>
      <c r="B90" s="42" t="s">
        <v>101</v>
      </c>
      <c r="C90" s="43">
        <v>0</v>
      </c>
      <c r="D90" s="43">
        <v>0</v>
      </c>
    </row>
    <row r="91" spans="1:4" x14ac:dyDescent="0.25">
      <c r="A91" s="41" t="s">
        <v>283</v>
      </c>
      <c r="B91" s="42" t="s">
        <v>102</v>
      </c>
      <c r="C91" s="43">
        <v>0</v>
      </c>
      <c r="D91" s="43">
        <v>0</v>
      </c>
    </row>
    <row r="92" spans="1:4" ht="33.75" x14ac:dyDescent="0.25">
      <c r="A92" s="46" t="s">
        <v>103</v>
      </c>
      <c r="B92" s="44" t="s">
        <v>104</v>
      </c>
      <c r="C92" s="43">
        <v>18638</v>
      </c>
      <c r="D92" s="43">
        <f>6764+6336+1</f>
        <v>13101</v>
      </c>
    </row>
    <row r="93" spans="1:4" x14ac:dyDescent="0.25">
      <c r="A93" s="41" t="s">
        <v>105</v>
      </c>
      <c r="B93" s="44" t="s">
        <v>106</v>
      </c>
      <c r="C93" s="43">
        <v>0</v>
      </c>
      <c r="D93" s="43">
        <v>0</v>
      </c>
    </row>
    <row r="94" spans="1:4" x14ac:dyDescent="0.25">
      <c r="A94" s="41" t="s">
        <v>107</v>
      </c>
      <c r="B94" s="44" t="s">
        <v>108</v>
      </c>
      <c r="C94" s="43">
        <v>0</v>
      </c>
      <c r="D94" s="43">
        <v>0</v>
      </c>
    </row>
    <row r="95" spans="1:4" ht="22.5" x14ac:dyDescent="0.25">
      <c r="A95" s="41" t="s">
        <v>109</v>
      </c>
      <c r="B95" s="44" t="s">
        <v>110</v>
      </c>
      <c r="C95" s="43">
        <v>9074</v>
      </c>
      <c r="D95" s="43">
        <v>3523</v>
      </c>
    </row>
    <row r="96" spans="1:4" x14ac:dyDescent="0.25">
      <c r="A96" s="47" t="s">
        <v>111</v>
      </c>
      <c r="B96" s="44" t="s">
        <v>112</v>
      </c>
      <c r="C96" s="43">
        <v>0</v>
      </c>
      <c r="D96" s="43">
        <v>0</v>
      </c>
    </row>
    <row r="97" spans="1:4" x14ac:dyDescent="0.25">
      <c r="A97" s="41" t="s">
        <v>113</v>
      </c>
      <c r="B97" s="44" t="s">
        <v>114</v>
      </c>
      <c r="C97" s="43">
        <v>64</v>
      </c>
      <c r="D97" s="43">
        <v>0</v>
      </c>
    </row>
    <row r="98" spans="1:4" x14ac:dyDescent="0.25">
      <c r="A98" s="45" t="s">
        <v>115</v>
      </c>
      <c r="B98" s="44" t="s">
        <v>116</v>
      </c>
      <c r="C98" s="48">
        <f>C66+C67+C68+C69+C70+C71+C72+C73+C86+C92+C93+C94+C95+C97+C96</f>
        <v>42594</v>
      </c>
      <c r="D98" s="48">
        <f>D66+D67+D68+D69+D70+D71+D72+D73+D86+D92+D93+D94+D95+D97+D96</f>
        <v>27267</v>
      </c>
    </row>
    <row r="99" spans="1:4" x14ac:dyDescent="0.25">
      <c r="A99" s="49" t="s">
        <v>117</v>
      </c>
      <c r="B99" s="44" t="s">
        <v>242</v>
      </c>
      <c r="C99" s="45" t="s">
        <v>242</v>
      </c>
      <c r="D99" s="45" t="s">
        <v>242</v>
      </c>
    </row>
    <row r="100" spans="1:4" x14ac:dyDescent="0.25">
      <c r="A100" s="50" t="s">
        <v>118</v>
      </c>
      <c r="B100" s="44" t="s">
        <v>119</v>
      </c>
      <c r="C100" s="43">
        <f>C102+C103</f>
        <v>700000</v>
      </c>
      <c r="D100" s="43">
        <f>D102+D103</f>
        <v>700000</v>
      </c>
    </row>
    <row r="101" spans="1:4" x14ac:dyDescent="0.25">
      <c r="A101" s="41" t="s">
        <v>12</v>
      </c>
      <c r="B101" s="44" t="s">
        <v>242</v>
      </c>
      <c r="C101" s="45" t="s">
        <v>242</v>
      </c>
      <c r="D101" s="45" t="s">
        <v>242</v>
      </c>
    </row>
    <row r="102" spans="1:4" x14ac:dyDescent="0.25">
      <c r="A102" s="41" t="s">
        <v>284</v>
      </c>
      <c r="B102" s="42" t="s">
        <v>120</v>
      </c>
      <c r="C102" s="43">
        <v>700000</v>
      </c>
      <c r="D102" s="43">
        <v>700000</v>
      </c>
    </row>
    <row r="103" spans="1:4" x14ac:dyDescent="0.25">
      <c r="A103" s="41" t="s">
        <v>285</v>
      </c>
      <c r="B103" s="42" t="s">
        <v>121</v>
      </c>
      <c r="C103" s="43">
        <v>0</v>
      </c>
      <c r="D103" s="43">
        <v>0</v>
      </c>
    </row>
    <row r="104" spans="1:4" x14ac:dyDescent="0.25">
      <c r="A104" s="51" t="s">
        <v>286</v>
      </c>
      <c r="B104" s="44" t="s">
        <v>122</v>
      </c>
      <c r="C104" s="43">
        <v>0</v>
      </c>
      <c r="D104" s="43">
        <v>0</v>
      </c>
    </row>
    <row r="105" spans="1:4" x14ac:dyDescent="0.25">
      <c r="A105" s="41" t="s">
        <v>123</v>
      </c>
      <c r="B105" s="52" t="s">
        <v>124</v>
      </c>
      <c r="C105" s="43">
        <v>0</v>
      </c>
      <c r="D105" s="43">
        <v>0</v>
      </c>
    </row>
    <row r="106" spans="1:4" x14ac:dyDescent="0.25">
      <c r="A106" s="53" t="s">
        <v>125</v>
      </c>
      <c r="B106" s="54" t="s">
        <v>126</v>
      </c>
      <c r="C106" s="55">
        <v>0</v>
      </c>
      <c r="D106" s="55">
        <v>0</v>
      </c>
    </row>
    <row r="107" spans="1:4" ht="45" x14ac:dyDescent="0.25">
      <c r="A107" s="56" t="s">
        <v>127</v>
      </c>
      <c r="B107" s="57" t="s">
        <v>128</v>
      </c>
      <c r="C107" s="58">
        <v>0</v>
      </c>
      <c r="D107" s="58">
        <v>0</v>
      </c>
    </row>
    <row r="108" spans="1:4" ht="45" x14ac:dyDescent="0.25">
      <c r="A108" s="56" t="s">
        <v>287</v>
      </c>
      <c r="B108" s="54" t="s">
        <v>129</v>
      </c>
      <c r="C108" s="58">
        <v>0</v>
      </c>
      <c r="D108" s="58">
        <v>0</v>
      </c>
    </row>
    <row r="109" spans="1:4" ht="22.5" x14ac:dyDescent="0.25">
      <c r="A109" s="56" t="s">
        <v>130</v>
      </c>
      <c r="B109" s="54" t="s">
        <v>131</v>
      </c>
      <c r="C109" s="58">
        <v>0</v>
      </c>
      <c r="D109" s="58">
        <v>0</v>
      </c>
    </row>
    <row r="110" spans="1:4" x14ac:dyDescent="0.25">
      <c r="A110" s="56" t="s">
        <v>132</v>
      </c>
      <c r="B110" s="54" t="s">
        <v>133</v>
      </c>
      <c r="C110" s="58">
        <v>0</v>
      </c>
      <c r="D110" s="58">
        <v>0</v>
      </c>
    </row>
    <row r="111" spans="1:4" ht="22.5" x14ac:dyDescent="0.25">
      <c r="A111" s="56" t="s">
        <v>134</v>
      </c>
      <c r="B111" s="54" t="s">
        <v>135</v>
      </c>
      <c r="C111" s="58">
        <f>C113+C114</f>
        <v>-232833</v>
      </c>
      <c r="D111" s="58">
        <f>D113+D114</f>
        <v>-264441</v>
      </c>
    </row>
    <row r="112" spans="1:4" x14ac:dyDescent="0.25">
      <c r="A112" s="56" t="s">
        <v>12</v>
      </c>
      <c r="B112" s="54" t="s">
        <v>242</v>
      </c>
      <c r="C112" s="59" t="s">
        <v>242</v>
      </c>
      <c r="D112" s="59" t="s">
        <v>242</v>
      </c>
    </row>
    <row r="113" spans="1:5" x14ac:dyDescent="0.25">
      <c r="A113" s="56" t="s">
        <v>288</v>
      </c>
      <c r="B113" s="54" t="s">
        <v>136</v>
      </c>
      <c r="C113" s="58">
        <v>-264441</v>
      </c>
      <c r="D113" s="58">
        <v>-160580</v>
      </c>
    </row>
    <row r="114" spans="1:5" x14ac:dyDescent="0.25">
      <c r="A114" s="56" t="s">
        <v>289</v>
      </c>
      <c r="B114" s="54" t="s">
        <v>137</v>
      </c>
      <c r="C114" s="58">
        <v>31608</v>
      </c>
      <c r="D114" s="58">
        <v>-103861</v>
      </c>
    </row>
    <row r="115" spans="1:5" x14ac:dyDescent="0.25">
      <c r="A115" s="59" t="s">
        <v>138</v>
      </c>
      <c r="B115" s="54" t="s">
        <v>139</v>
      </c>
      <c r="C115" s="60">
        <f>C100+C104+C105+C106+C107+C108+C109+C110+C111</f>
        <v>467167</v>
      </c>
      <c r="D115" s="60">
        <f>D100+D104+D105+D106+D107+D108+D109+D110+D111</f>
        <v>435559</v>
      </c>
    </row>
    <row r="116" spans="1:5" ht="21" x14ac:dyDescent="0.25">
      <c r="A116" s="61" t="s">
        <v>290</v>
      </c>
      <c r="B116" s="54" t="s">
        <v>140</v>
      </c>
      <c r="C116" s="60">
        <f>C98+C115</f>
        <v>509761</v>
      </c>
      <c r="D116" s="60">
        <f>D98+D115</f>
        <v>462826</v>
      </c>
    </row>
    <row r="117" spans="1:5" x14ac:dyDescent="0.25">
      <c r="A117" s="109" t="s">
        <v>141</v>
      </c>
      <c r="B117" s="96"/>
      <c r="C117" s="96"/>
      <c r="D117" s="96"/>
      <c r="E117" s="96"/>
    </row>
    <row r="118" spans="1:5" x14ac:dyDescent="0.25">
      <c r="A118" s="102" t="s">
        <v>156</v>
      </c>
      <c r="B118" s="96"/>
      <c r="C118" s="96"/>
      <c r="D118" s="96"/>
      <c r="E118" s="96"/>
    </row>
    <row r="120" spans="1:5" ht="89.25" x14ac:dyDescent="0.25">
      <c r="A120" s="5" t="s">
        <v>142</v>
      </c>
      <c r="B120" s="6" t="s">
        <v>155</v>
      </c>
      <c r="C120" s="7" t="s">
        <v>143</v>
      </c>
      <c r="D120" s="8" t="s">
        <v>157</v>
      </c>
      <c r="E120" s="9"/>
    </row>
    <row r="121" spans="1:5" x14ac:dyDescent="0.25">
      <c r="A121" s="9"/>
      <c r="B121" s="9"/>
      <c r="C121" s="9"/>
      <c r="D121" s="9"/>
      <c r="E121" s="9"/>
    </row>
    <row r="122" spans="1:5" x14ac:dyDescent="0.25">
      <c r="A122" s="10" t="s">
        <v>144</v>
      </c>
      <c r="B122" s="11" t="s">
        <v>158</v>
      </c>
      <c r="C122" s="9"/>
      <c r="D122" s="9"/>
      <c r="E122" s="9"/>
    </row>
    <row r="123" spans="1:5" x14ac:dyDescent="0.25">
      <c r="A123" s="9"/>
      <c r="B123" s="9"/>
      <c r="C123" s="9"/>
      <c r="D123" s="9"/>
      <c r="E123" s="9"/>
    </row>
    <row r="124" spans="1:5" x14ac:dyDescent="0.25">
      <c r="A124" s="12" t="s">
        <v>145</v>
      </c>
      <c r="B124" s="98" t="s">
        <v>159</v>
      </c>
      <c r="C124" s="90"/>
      <c r="D124" s="9"/>
      <c r="E124" s="9"/>
    </row>
    <row r="125" spans="1:5" x14ac:dyDescent="0.25">
      <c r="A125" s="9"/>
      <c r="B125" s="9"/>
      <c r="C125" s="9"/>
      <c r="D125" s="9"/>
      <c r="E125" s="9"/>
    </row>
    <row r="126" spans="1:5" x14ac:dyDescent="0.25">
      <c r="A126" s="13" t="s">
        <v>146</v>
      </c>
      <c r="B126" s="100" t="s">
        <v>160</v>
      </c>
      <c r="C126" s="90"/>
      <c r="D126" s="14" t="s">
        <v>147</v>
      </c>
      <c r="E126" s="9"/>
    </row>
    <row r="127" spans="1:5" x14ac:dyDescent="0.25">
      <c r="A127" s="9"/>
      <c r="B127" s="111" t="s">
        <v>148</v>
      </c>
      <c r="C127" s="90"/>
      <c r="D127" s="15" t="s">
        <v>149</v>
      </c>
      <c r="E127" s="9"/>
    </row>
    <row r="128" spans="1:5" x14ac:dyDescent="0.25">
      <c r="A128" s="9"/>
      <c r="B128" s="9"/>
      <c r="C128" s="9"/>
      <c r="D128" s="9"/>
      <c r="E128" s="9"/>
    </row>
    <row r="129" spans="1:5" x14ac:dyDescent="0.25">
      <c r="A129" s="110" t="s">
        <v>150</v>
      </c>
      <c r="B129" s="90"/>
      <c r="C129" s="90"/>
      <c r="D129" s="9"/>
      <c r="E129" s="9"/>
    </row>
    <row r="130" spans="1:5" x14ac:dyDescent="0.25">
      <c r="A130" s="104" t="s">
        <v>161</v>
      </c>
      <c r="B130" s="90"/>
      <c r="C130" s="9"/>
      <c r="D130" s="16" t="s">
        <v>147</v>
      </c>
      <c r="E130" s="9"/>
    </row>
    <row r="131" spans="1:5" x14ac:dyDescent="0.25">
      <c r="A131" s="89" t="s">
        <v>148</v>
      </c>
      <c r="B131" s="90"/>
      <c r="C131" s="9"/>
      <c r="D131" s="17" t="s">
        <v>151</v>
      </c>
      <c r="E131" s="9"/>
    </row>
    <row r="132" spans="1:5" x14ac:dyDescent="0.25">
      <c r="A132" s="9"/>
      <c r="B132" s="9"/>
      <c r="C132" s="9"/>
      <c r="D132" s="9"/>
      <c r="E132" s="9"/>
    </row>
    <row r="133" spans="1:5" x14ac:dyDescent="0.25">
      <c r="A133" s="105" t="s">
        <v>152</v>
      </c>
      <c r="B133" s="90"/>
      <c r="C133" s="90"/>
      <c r="D133" s="9"/>
      <c r="E133" s="9"/>
    </row>
    <row r="134" spans="1:5" x14ac:dyDescent="0.25">
      <c r="A134" s="112" t="s">
        <v>160</v>
      </c>
      <c r="B134" s="90"/>
      <c r="C134" s="9"/>
      <c r="D134" s="18" t="s">
        <v>147</v>
      </c>
      <c r="E134" s="9"/>
    </row>
    <row r="135" spans="1:5" x14ac:dyDescent="0.25">
      <c r="A135" s="99" t="s">
        <v>148</v>
      </c>
      <c r="B135" s="90"/>
      <c r="C135" s="9"/>
      <c r="D135" s="19" t="s">
        <v>151</v>
      </c>
      <c r="E135" s="9"/>
    </row>
    <row r="136" spans="1:5" x14ac:dyDescent="0.25">
      <c r="A136" s="9"/>
      <c r="B136" s="9"/>
      <c r="C136" s="9"/>
      <c r="D136" s="9"/>
      <c r="E136" s="9"/>
    </row>
    <row r="137" spans="1:5" x14ac:dyDescent="0.25">
      <c r="A137" s="93" t="s">
        <v>153</v>
      </c>
      <c r="B137" s="90"/>
      <c r="C137" s="20">
        <v>45756</v>
      </c>
      <c r="D137" s="21" t="s">
        <v>154</v>
      </c>
      <c r="E137" s="9"/>
    </row>
  </sheetData>
  <mergeCells count="21">
    <mergeCell ref="A2:E2"/>
    <mergeCell ref="B124:C124"/>
    <mergeCell ref="A135:B135"/>
    <mergeCell ref="B126:C126"/>
    <mergeCell ref="A4:E4"/>
    <mergeCell ref="A118:E118"/>
    <mergeCell ref="D8:D9"/>
    <mergeCell ref="A130:B130"/>
    <mergeCell ref="A133:C133"/>
    <mergeCell ref="A3:E3"/>
    <mergeCell ref="C8:C9"/>
    <mergeCell ref="A7:D7"/>
    <mergeCell ref="A117:E117"/>
    <mergeCell ref="A129:C129"/>
    <mergeCell ref="B127:C127"/>
    <mergeCell ref="A134:B134"/>
    <mergeCell ref="A131:B131"/>
    <mergeCell ref="A8:A9"/>
    <mergeCell ref="A137:B137"/>
    <mergeCell ref="B8:B9"/>
    <mergeCell ref="A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36468-E4CF-4FA2-8483-20A07837456E}">
  <dimension ref="A1:F134"/>
  <sheetViews>
    <sheetView tabSelected="1" workbookViewId="0">
      <selection activeCell="K11" sqref="K11"/>
    </sheetView>
  </sheetViews>
  <sheetFormatPr defaultRowHeight="15" x14ac:dyDescent="0.25"/>
  <cols>
    <col min="1" max="1" width="31.28515625" customWidth="1"/>
    <col min="2" max="2" width="6.85546875" customWidth="1"/>
    <col min="3" max="3" width="21.140625" customWidth="1"/>
    <col min="4" max="6" width="18.7109375" customWidth="1"/>
  </cols>
  <sheetData>
    <row r="1" spans="1:6" x14ac:dyDescent="0.25">
      <c r="F1" s="22"/>
    </row>
    <row r="2" spans="1:6" x14ac:dyDescent="0.25">
      <c r="A2" s="114" t="s">
        <v>162</v>
      </c>
      <c r="B2" s="96"/>
      <c r="C2" s="96"/>
      <c r="D2" s="96"/>
      <c r="E2" s="96"/>
      <c r="F2" s="96"/>
    </row>
    <row r="5" spans="1:6" x14ac:dyDescent="0.25">
      <c r="A5" s="97" t="s">
        <v>163</v>
      </c>
      <c r="B5" s="96"/>
      <c r="C5" s="96"/>
      <c r="D5" s="96"/>
      <c r="E5" s="96"/>
      <c r="F5" s="96"/>
    </row>
    <row r="6" spans="1:6" x14ac:dyDescent="0.25">
      <c r="A6" s="106" t="s">
        <v>291</v>
      </c>
      <c r="B6" s="96"/>
      <c r="C6" s="96"/>
      <c r="D6" s="96"/>
      <c r="E6" s="96"/>
      <c r="F6" s="96"/>
    </row>
    <row r="7" spans="1:6" x14ac:dyDescent="0.25">
      <c r="A7" s="106" t="s">
        <v>155</v>
      </c>
      <c r="B7" s="96"/>
      <c r="C7" s="96"/>
      <c r="D7" s="96"/>
      <c r="E7" s="96"/>
      <c r="F7" s="96"/>
    </row>
    <row r="8" spans="1:6" x14ac:dyDescent="0.25">
      <c r="A8" s="106" t="s">
        <v>1</v>
      </c>
      <c r="B8" s="96"/>
      <c r="C8" s="96"/>
      <c r="D8" s="96"/>
      <c r="E8" s="96"/>
      <c r="F8" s="96"/>
    </row>
    <row r="10" spans="1:6" x14ac:dyDescent="0.25">
      <c r="A10" s="108" t="s">
        <v>2</v>
      </c>
      <c r="B10" s="96"/>
      <c r="C10" s="96"/>
      <c r="D10" s="96"/>
      <c r="E10" s="96"/>
      <c r="F10" s="96"/>
    </row>
    <row r="11" spans="1:6" ht="24.75" customHeight="1" x14ac:dyDescent="0.25">
      <c r="A11" s="113" t="s">
        <v>3</v>
      </c>
      <c r="B11" s="113" t="s">
        <v>4</v>
      </c>
      <c r="C11" s="113" t="s">
        <v>164</v>
      </c>
      <c r="D11" s="113" t="s">
        <v>165</v>
      </c>
      <c r="E11" s="113" t="s">
        <v>166</v>
      </c>
      <c r="F11" s="113" t="s">
        <v>167</v>
      </c>
    </row>
    <row r="12" spans="1:6" ht="30.75" customHeight="1" x14ac:dyDescent="0.25">
      <c r="A12" s="92"/>
      <c r="B12" s="92"/>
      <c r="C12" s="92"/>
      <c r="D12" s="92"/>
      <c r="E12" s="92"/>
      <c r="F12" s="92"/>
    </row>
    <row r="13" spans="1:6" x14ac:dyDescent="0.25">
      <c r="A13" s="23" t="s">
        <v>7</v>
      </c>
      <c r="B13" s="23" t="s">
        <v>8</v>
      </c>
      <c r="C13" s="23" t="s">
        <v>9</v>
      </c>
      <c r="D13" s="23" t="s">
        <v>10</v>
      </c>
      <c r="E13" s="23" t="s">
        <v>21</v>
      </c>
      <c r="F13" s="23" t="s">
        <v>24</v>
      </c>
    </row>
    <row r="14" spans="1:6" ht="22.5" x14ac:dyDescent="0.25">
      <c r="A14" s="62" t="s">
        <v>292</v>
      </c>
      <c r="B14" s="63" t="s">
        <v>7</v>
      </c>
      <c r="C14" s="64">
        <f>C16+C17+C30+C31</f>
        <v>101</v>
      </c>
      <c r="D14" s="64">
        <f>D16+D17+D30+D31</f>
        <v>287</v>
      </c>
      <c r="E14" s="65">
        <v>152</v>
      </c>
      <c r="F14" s="65">
        <v>1289</v>
      </c>
    </row>
    <row r="15" spans="1:6" x14ac:dyDescent="0.25">
      <c r="A15" s="28" t="s">
        <v>293</v>
      </c>
      <c r="B15" s="63" t="s">
        <v>242</v>
      </c>
      <c r="C15" s="66" t="s">
        <v>242</v>
      </c>
      <c r="D15" s="67" t="s">
        <v>242</v>
      </c>
      <c r="E15" s="68"/>
      <c r="F15" s="68"/>
    </row>
    <row r="16" spans="1:6" x14ac:dyDescent="0.25">
      <c r="A16" s="69" t="s">
        <v>294</v>
      </c>
      <c r="B16" s="63" t="s">
        <v>13</v>
      </c>
      <c r="C16" s="64">
        <v>0</v>
      </c>
      <c r="D16" s="70">
        <f>C16+0</f>
        <v>0</v>
      </c>
      <c r="E16" s="65">
        <v>13</v>
      </c>
      <c r="F16" s="65">
        <v>31</v>
      </c>
    </row>
    <row r="17" spans="1:6" x14ac:dyDescent="0.25">
      <c r="A17" s="69" t="s">
        <v>295</v>
      </c>
      <c r="B17" s="63" t="s">
        <v>14</v>
      </c>
      <c r="C17" s="64">
        <f>C19+C23+C27</f>
        <v>101</v>
      </c>
      <c r="D17" s="64">
        <f>D19+D23+D27</f>
        <v>287</v>
      </c>
      <c r="E17" s="65">
        <v>139</v>
      </c>
      <c r="F17" s="65">
        <v>419</v>
      </c>
    </row>
    <row r="18" spans="1:6" x14ac:dyDescent="0.25">
      <c r="A18" s="28" t="s">
        <v>293</v>
      </c>
      <c r="B18" s="63" t="s">
        <v>242</v>
      </c>
      <c r="C18" s="66"/>
      <c r="D18" s="66"/>
      <c r="E18" s="68"/>
      <c r="F18" s="68"/>
    </row>
    <row r="19" spans="1:6" ht="33.75" x14ac:dyDescent="0.25">
      <c r="A19" s="69" t="s">
        <v>296</v>
      </c>
      <c r="B19" s="63" t="s">
        <v>168</v>
      </c>
      <c r="C19" s="64">
        <v>0</v>
      </c>
      <c r="D19" s="64">
        <f>C19+0</f>
        <v>0</v>
      </c>
      <c r="E19" s="65">
        <v>0</v>
      </c>
      <c r="F19" s="65">
        <v>0</v>
      </c>
    </row>
    <row r="20" spans="1:6" x14ac:dyDescent="0.25">
      <c r="A20" s="28" t="s">
        <v>293</v>
      </c>
      <c r="B20" s="63"/>
      <c r="C20" s="64"/>
      <c r="D20" s="64"/>
      <c r="E20" s="68"/>
      <c r="F20" s="68"/>
    </row>
    <row r="21" spans="1:6" ht="56.25" x14ac:dyDescent="0.25">
      <c r="A21" s="69" t="s">
        <v>297</v>
      </c>
      <c r="B21" s="63" t="s">
        <v>169</v>
      </c>
      <c r="C21" s="64">
        <v>0</v>
      </c>
      <c r="D21" s="64">
        <v>0</v>
      </c>
      <c r="E21" s="65">
        <v>0</v>
      </c>
      <c r="F21" s="65">
        <v>0</v>
      </c>
    </row>
    <row r="22" spans="1:6" ht="56.25" x14ac:dyDescent="0.25">
      <c r="A22" s="69" t="s">
        <v>298</v>
      </c>
      <c r="B22" s="63" t="s">
        <v>170</v>
      </c>
      <c r="C22" s="64">
        <v>0</v>
      </c>
      <c r="D22" s="64">
        <f>C22+0</f>
        <v>0</v>
      </c>
      <c r="E22" s="65">
        <v>0</v>
      </c>
      <c r="F22" s="65">
        <v>0</v>
      </c>
    </row>
    <row r="23" spans="1:6" ht="45" x14ac:dyDescent="0.25">
      <c r="A23" s="69" t="s">
        <v>299</v>
      </c>
      <c r="B23" s="63" t="s">
        <v>171</v>
      </c>
      <c r="C23" s="64">
        <v>101</v>
      </c>
      <c r="D23" s="64">
        <f>C23+186</f>
        <v>287</v>
      </c>
      <c r="E23" s="65">
        <v>139</v>
      </c>
      <c r="F23" s="65">
        <v>419</v>
      </c>
    </row>
    <row r="24" spans="1:6" x14ac:dyDescent="0.25">
      <c r="A24" s="28" t="s">
        <v>293</v>
      </c>
      <c r="B24" s="63"/>
      <c r="C24" s="64"/>
      <c r="D24" s="64"/>
      <c r="E24" s="68"/>
      <c r="F24" s="68"/>
    </row>
    <row r="25" spans="1:6" ht="67.5" x14ac:dyDescent="0.25">
      <c r="A25" s="69" t="s">
        <v>300</v>
      </c>
      <c r="B25" s="63" t="s">
        <v>172</v>
      </c>
      <c r="C25" s="64">
        <v>0</v>
      </c>
      <c r="D25" s="70">
        <f>C25+0</f>
        <v>0</v>
      </c>
      <c r="E25" s="65">
        <v>0</v>
      </c>
      <c r="F25" s="65">
        <v>0</v>
      </c>
    </row>
    <row r="26" spans="1:6" ht="45" x14ac:dyDescent="0.25">
      <c r="A26" s="69" t="s">
        <v>301</v>
      </c>
      <c r="B26" s="63" t="s">
        <v>173</v>
      </c>
      <c r="C26" s="64">
        <v>84</v>
      </c>
      <c r="D26" s="70">
        <f>C26+154</f>
        <v>238</v>
      </c>
      <c r="E26" s="65">
        <v>87</v>
      </c>
      <c r="F26" s="65">
        <v>264</v>
      </c>
    </row>
    <row r="27" spans="1:6" ht="33.75" x14ac:dyDescent="0.25">
      <c r="A27" s="71" t="s">
        <v>302</v>
      </c>
      <c r="B27" s="63" t="s">
        <v>174</v>
      </c>
      <c r="C27" s="64">
        <v>0</v>
      </c>
      <c r="D27" s="70">
        <f>C27+0</f>
        <v>0</v>
      </c>
      <c r="E27" s="65">
        <v>0</v>
      </c>
      <c r="F27" s="65">
        <v>0</v>
      </c>
    </row>
    <row r="28" spans="1:6" x14ac:dyDescent="0.25">
      <c r="A28" s="28" t="s">
        <v>293</v>
      </c>
      <c r="B28" s="63"/>
      <c r="C28" s="64"/>
      <c r="D28" s="64"/>
      <c r="E28" s="68"/>
      <c r="F28" s="68"/>
    </row>
    <row r="29" spans="1:6" ht="45" x14ac:dyDescent="0.25">
      <c r="A29" s="72" t="s">
        <v>303</v>
      </c>
      <c r="B29" s="63" t="s">
        <v>175</v>
      </c>
      <c r="C29" s="64">
        <v>0</v>
      </c>
      <c r="D29" s="70">
        <f>C29+0</f>
        <v>0</v>
      </c>
      <c r="E29" s="65">
        <v>0</v>
      </c>
      <c r="F29" s="65">
        <v>0</v>
      </c>
    </row>
    <row r="30" spans="1:6" x14ac:dyDescent="0.25">
      <c r="A30" s="69" t="s">
        <v>304</v>
      </c>
      <c r="B30" s="63" t="s">
        <v>15</v>
      </c>
      <c r="C30" s="64">
        <v>0</v>
      </c>
      <c r="D30" s="70">
        <f>C30+0</f>
        <v>0</v>
      </c>
      <c r="E30" s="65">
        <v>0</v>
      </c>
      <c r="F30" s="65">
        <v>839</v>
      </c>
    </row>
    <row r="31" spans="1:6" ht="22.5" x14ac:dyDescent="0.25">
      <c r="A31" s="69" t="s">
        <v>305</v>
      </c>
      <c r="B31" s="63" t="s">
        <v>176</v>
      </c>
      <c r="C31" s="64">
        <v>0</v>
      </c>
      <c r="D31" s="70">
        <v>0</v>
      </c>
      <c r="E31" s="65">
        <v>0</v>
      </c>
      <c r="F31" s="65">
        <v>0</v>
      </c>
    </row>
    <row r="32" spans="1:6" x14ac:dyDescent="0.25">
      <c r="A32" s="69" t="s">
        <v>306</v>
      </c>
      <c r="B32" s="63" t="s">
        <v>8</v>
      </c>
      <c r="C32" s="64">
        <f>C34+C38+C39+C40+C41+C42+C43+C44+C45</f>
        <v>1325</v>
      </c>
      <c r="D32" s="64">
        <f>D34+D38+D39+D40+D41+D42+D43+D44+D45</f>
        <v>1325</v>
      </c>
      <c r="E32" s="65">
        <v>1813</v>
      </c>
      <c r="F32" s="65">
        <v>1813</v>
      </c>
    </row>
    <row r="33" spans="1:6" x14ac:dyDescent="0.25">
      <c r="A33" s="28" t="s">
        <v>12</v>
      </c>
      <c r="B33" s="63" t="s">
        <v>242</v>
      </c>
      <c r="C33" s="66" t="s">
        <v>242</v>
      </c>
      <c r="D33" s="67" t="s">
        <v>242</v>
      </c>
      <c r="E33" s="68"/>
      <c r="F33" s="68"/>
    </row>
    <row r="34" spans="1:6" x14ac:dyDescent="0.25">
      <c r="A34" s="69" t="s">
        <v>307</v>
      </c>
      <c r="B34" s="63" t="s">
        <v>177</v>
      </c>
      <c r="C34" s="64">
        <f>C36+C37</f>
        <v>0</v>
      </c>
      <c r="D34" s="64">
        <f>D36+D37</f>
        <v>0</v>
      </c>
      <c r="E34" s="65">
        <v>0</v>
      </c>
      <c r="F34" s="65">
        <v>0</v>
      </c>
    </row>
    <row r="35" spans="1:6" x14ac:dyDescent="0.25">
      <c r="A35" s="28" t="s">
        <v>12</v>
      </c>
      <c r="B35" s="73" t="s">
        <v>242</v>
      </c>
      <c r="C35" s="66" t="s">
        <v>242</v>
      </c>
      <c r="D35" s="74" t="s">
        <v>242</v>
      </c>
      <c r="E35" s="68"/>
      <c r="F35" s="68"/>
    </row>
    <row r="36" spans="1:6" x14ac:dyDescent="0.25">
      <c r="A36" s="69" t="s">
        <v>308</v>
      </c>
      <c r="B36" s="75" t="s">
        <v>178</v>
      </c>
      <c r="C36" s="64">
        <v>0</v>
      </c>
      <c r="D36" s="76">
        <f t="shared" ref="D36:D43" si="0">C36+0</f>
        <v>0</v>
      </c>
      <c r="E36" s="65">
        <v>0</v>
      </c>
      <c r="F36" s="65">
        <v>0</v>
      </c>
    </row>
    <row r="37" spans="1:6" x14ac:dyDescent="0.25">
      <c r="A37" s="69" t="s">
        <v>309</v>
      </c>
      <c r="B37" s="75" t="s">
        <v>179</v>
      </c>
      <c r="C37" s="64">
        <v>0</v>
      </c>
      <c r="D37" s="76">
        <f>C37+0</f>
        <v>0</v>
      </c>
      <c r="E37" s="65">
        <v>0</v>
      </c>
      <c r="F37" s="65">
        <v>0</v>
      </c>
    </row>
    <row r="38" spans="1:6" ht="22.5" x14ac:dyDescent="0.25">
      <c r="A38" s="69" t="s">
        <v>310</v>
      </c>
      <c r="B38" s="75" t="s">
        <v>180</v>
      </c>
      <c r="C38" s="64">
        <v>1325</v>
      </c>
      <c r="D38" s="76">
        <f>C38+0</f>
        <v>1325</v>
      </c>
      <c r="E38" s="65">
        <v>1221</v>
      </c>
      <c r="F38" s="65">
        <v>1221</v>
      </c>
    </row>
    <row r="39" spans="1:6" x14ac:dyDescent="0.25">
      <c r="A39" s="69" t="s">
        <v>311</v>
      </c>
      <c r="B39" s="75" t="s">
        <v>181</v>
      </c>
      <c r="C39" s="64">
        <v>0</v>
      </c>
      <c r="D39" s="76">
        <f t="shared" si="0"/>
        <v>0</v>
      </c>
      <c r="E39" s="65">
        <v>0</v>
      </c>
      <c r="F39" s="65">
        <v>0</v>
      </c>
    </row>
    <row r="40" spans="1:6" x14ac:dyDescent="0.25">
      <c r="A40" s="69" t="s">
        <v>312</v>
      </c>
      <c r="B40" s="75" t="s">
        <v>182</v>
      </c>
      <c r="C40" s="64">
        <v>0</v>
      </c>
      <c r="D40" s="76">
        <f>C40+0</f>
        <v>0</v>
      </c>
      <c r="E40" s="65">
        <v>0</v>
      </c>
      <c r="F40" s="65">
        <v>0</v>
      </c>
    </row>
    <row r="41" spans="1:6" x14ac:dyDescent="0.25">
      <c r="A41" s="69" t="s">
        <v>313</v>
      </c>
      <c r="B41" s="75" t="s">
        <v>183</v>
      </c>
      <c r="C41" s="64">
        <v>0</v>
      </c>
      <c r="D41" s="76">
        <f>C41+0</f>
        <v>0</v>
      </c>
      <c r="E41" s="65">
        <v>592</v>
      </c>
      <c r="F41" s="65">
        <v>592</v>
      </c>
    </row>
    <row r="42" spans="1:6" x14ac:dyDescent="0.25">
      <c r="A42" s="69" t="s">
        <v>314</v>
      </c>
      <c r="B42" s="75" t="s">
        <v>184</v>
      </c>
      <c r="C42" s="64">
        <v>0</v>
      </c>
      <c r="D42" s="76">
        <f t="shared" si="0"/>
        <v>0</v>
      </c>
      <c r="E42" s="65">
        <v>0</v>
      </c>
      <c r="F42" s="65">
        <v>0</v>
      </c>
    </row>
    <row r="43" spans="1:6" x14ac:dyDescent="0.25">
      <c r="A43" s="69" t="s">
        <v>315</v>
      </c>
      <c r="B43" s="75" t="s">
        <v>185</v>
      </c>
      <c r="C43" s="64">
        <v>0</v>
      </c>
      <c r="D43" s="76">
        <f t="shared" si="0"/>
        <v>0</v>
      </c>
      <c r="E43" s="65">
        <v>0</v>
      </c>
      <c r="F43" s="65">
        <v>0</v>
      </c>
    </row>
    <row r="44" spans="1:6" x14ac:dyDescent="0.25">
      <c r="A44" s="69" t="s">
        <v>316</v>
      </c>
      <c r="B44" s="75" t="s">
        <v>186</v>
      </c>
      <c r="C44" s="64">
        <v>0</v>
      </c>
      <c r="D44" s="76">
        <v>0</v>
      </c>
      <c r="E44" s="65">
        <v>0</v>
      </c>
      <c r="F44" s="65">
        <v>0</v>
      </c>
    </row>
    <row r="45" spans="1:6" ht="22.5" x14ac:dyDescent="0.25">
      <c r="A45" s="69" t="s">
        <v>261</v>
      </c>
      <c r="B45" s="75" t="s">
        <v>187</v>
      </c>
      <c r="C45" s="64">
        <v>0</v>
      </c>
      <c r="D45" s="76">
        <f>C45+0</f>
        <v>0</v>
      </c>
      <c r="E45" s="65">
        <v>0</v>
      </c>
      <c r="F45" s="65">
        <v>0</v>
      </c>
    </row>
    <row r="46" spans="1:6" ht="22.5" x14ac:dyDescent="0.25">
      <c r="A46" s="69" t="s">
        <v>188</v>
      </c>
      <c r="B46" s="75" t="s">
        <v>9</v>
      </c>
      <c r="C46" s="64">
        <v>0</v>
      </c>
      <c r="D46" s="76">
        <f>C46+0</f>
        <v>0</v>
      </c>
      <c r="E46" s="65">
        <v>0</v>
      </c>
      <c r="F46" s="65">
        <v>0</v>
      </c>
    </row>
    <row r="47" spans="1:6" ht="56.25" x14ac:dyDescent="0.25">
      <c r="A47" s="69" t="s">
        <v>189</v>
      </c>
      <c r="B47" s="75" t="s">
        <v>10</v>
      </c>
      <c r="C47" s="64">
        <v>0</v>
      </c>
      <c r="D47" s="76">
        <f>C47+0</f>
        <v>0</v>
      </c>
      <c r="E47" s="65">
        <v>56</v>
      </c>
      <c r="F47" s="65">
        <v>3060</v>
      </c>
    </row>
    <row r="48" spans="1:6" ht="22.5" x14ac:dyDescent="0.25">
      <c r="A48" s="69" t="s">
        <v>190</v>
      </c>
      <c r="B48" s="75" t="s">
        <v>21</v>
      </c>
      <c r="C48" s="64">
        <v>0</v>
      </c>
      <c r="D48" s="76">
        <f>C48+0</f>
        <v>0</v>
      </c>
      <c r="E48" s="65">
        <v>0</v>
      </c>
      <c r="F48" s="65">
        <v>0</v>
      </c>
    </row>
    <row r="49" spans="1:6" ht="22.5" x14ac:dyDescent="0.25">
      <c r="A49" s="69" t="s">
        <v>191</v>
      </c>
      <c r="B49" s="75" t="s">
        <v>24</v>
      </c>
      <c r="C49" s="64">
        <v>17681</v>
      </c>
      <c r="D49" s="76">
        <f>C49+43364</f>
        <v>61045</v>
      </c>
      <c r="E49" s="65">
        <v>3646</v>
      </c>
      <c r="F49" s="65">
        <v>24292</v>
      </c>
    </row>
    <row r="50" spans="1:6" ht="22.5" x14ac:dyDescent="0.25">
      <c r="A50" s="69" t="s">
        <v>192</v>
      </c>
      <c r="B50" s="75" t="s">
        <v>27</v>
      </c>
      <c r="C50" s="64">
        <v>0</v>
      </c>
      <c r="D50" s="76">
        <v>0</v>
      </c>
      <c r="E50" s="65">
        <v>0</v>
      </c>
      <c r="F50" s="65">
        <v>0</v>
      </c>
    </row>
    <row r="51" spans="1:6" x14ac:dyDescent="0.25">
      <c r="A51" s="69" t="s">
        <v>193</v>
      </c>
      <c r="B51" s="75" t="s">
        <v>30</v>
      </c>
      <c r="C51" s="64">
        <v>0</v>
      </c>
      <c r="D51" s="76">
        <f>C51+10000</f>
        <v>10000</v>
      </c>
      <c r="E51" s="65">
        <v>0</v>
      </c>
      <c r="F51" s="65">
        <v>0</v>
      </c>
    </row>
    <row r="52" spans="1:6" ht="33.75" x14ac:dyDescent="0.25">
      <c r="A52" s="69" t="s">
        <v>194</v>
      </c>
      <c r="B52" s="75" t="s">
        <v>32</v>
      </c>
      <c r="C52" s="64">
        <v>0</v>
      </c>
      <c r="D52" s="76">
        <v>0</v>
      </c>
      <c r="E52" s="65">
        <v>0</v>
      </c>
      <c r="F52" s="65">
        <v>0</v>
      </c>
    </row>
    <row r="53" spans="1:6" ht="22.5" x14ac:dyDescent="0.25">
      <c r="A53" s="69" t="s">
        <v>195</v>
      </c>
      <c r="B53" s="75" t="s">
        <v>34</v>
      </c>
      <c r="C53" s="64">
        <v>0</v>
      </c>
      <c r="D53" s="76">
        <v>0</v>
      </c>
      <c r="E53" s="65">
        <v>0</v>
      </c>
      <c r="F53" s="65">
        <v>0</v>
      </c>
    </row>
    <row r="54" spans="1:6" x14ac:dyDescent="0.25">
      <c r="A54" s="28" t="s">
        <v>12</v>
      </c>
      <c r="B54" s="75" t="s">
        <v>242</v>
      </c>
      <c r="C54" s="66" t="s">
        <v>242</v>
      </c>
      <c r="D54" s="77" t="s">
        <v>242</v>
      </c>
      <c r="E54" s="68"/>
      <c r="F54" s="68"/>
    </row>
    <row r="55" spans="1:6" x14ac:dyDescent="0.25">
      <c r="A55" s="69" t="s">
        <v>317</v>
      </c>
      <c r="B55" s="75" t="s">
        <v>196</v>
      </c>
      <c r="C55" s="64">
        <v>0</v>
      </c>
      <c r="D55" s="76">
        <v>0</v>
      </c>
      <c r="E55" s="65">
        <v>0</v>
      </c>
      <c r="F55" s="65">
        <v>0</v>
      </c>
    </row>
    <row r="56" spans="1:6" x14ac:dyDescent="0.25">
      <c r="A56" s="69" t="s">
        <v>318</v>
      </c>
      <c r="B56" s="78" t="s">
        <v>197</v>
      </c>
      <c r="C56" s="64">
        <v>0</v>
      </c>
      <c r="D56" s="79">
        <v>0</v>
      </c>
      <c r="E56" s="65">
        <v>0</v>
      </c>
      <c r="F56" s="65">
        <v>0</v>
      </c>
    </row>
    <row r="57" spans="1:6" x14ac:dyDescent="0.25">
      <c r="A57" s="69" t="s">
        <v>319</v>
      </c>
      <c r="B57" s="75" t="s">
        <v>198</v>
      </c>
      <c r="C57" s="64">
        <v>0</v>
      </c>
      <c r="D57" s="76">
        <v>0</v>
      </c>
      <c r="E57" s="65">
        <v>0</v>
      </c>
      <c r="F57" s="65">
        <v>0</v>
      </c>
    </row>
    <row r="58" spans="1:6" x14ac:dyDescent="0.25">
      <c r="A58" s="69" t="s">
        <v>320</v>
      </c>
      <c r="B58" s="75" t="s">
        <v>199</v>
      </c>
      <c r="C58" s="64">
        <v>0</v>
      </c>
      <c r="D58" s="76">
        <v>0</v>
      </c>
      <c r="E58" s="65">
        <v>0</v>
      </c>
      <c r="F58" s="65">
        <v>0</v>
      </c>
    </row>
    <row r="59" spans="1:6" ht="45" x14ac:dyDescent="0.25">
      <c r="A59" s="69" t="s">
        <v>200</v>
      </c>
      <c r="B59" s="75" t="s">
        <v>36</v>
      </c>
      <c r="C59" s="64">
        <v>0</v>
      </c>
      <c r="D59" s="76">
        <f>C59+0</f>
        <v>0</v>
      </c>
      <c r="E59" s="65">
        <v>0</v>
      </c>
      <c r="F59" s="65">
        <v>0</v>
      </c>
    </row>
    <row r="60" spans="1:6" x14ac:dyDescent="0.25">
      <c r="A60" s="69" t="s">
        <v>321</v>
      </c>
      <c r="B60" s="75" t="s">
        <v>38</v>
      </c>
      <c r="C60" s="64">
        <v>0</v>
      </c>
      <c r="D60" s="76">
        <f>C60+0</f>
        <v>0</v>
      </c>
      <c r="E60" s="65">
        <v>0</v>
      </c>
      <c r="F60" s="65">
        <v>0</v>
      </c>
    </row>
    <row r="61" spans="1:6" x14ac:dyDescent="0.25">
      <c r="A61" s="66" t="s">
        <v>201</v>
      </c>
      <c r="B61" s="75" t="s">
        <v>39</v>
      </c>
      <c r="C61" s="80">
        <f>C14+C32+C46+C47+C48+C49+C50+C51+C52+C53+C59+C60</f>
        <v>19107</v>
      </c>
      <c r="D61" s="80">
        <f>D14+D32+D46+D47+D48+D49+D50+D51+D52+D53+D59+D60</f>
        <v>72657</v>
      </c>
      <c r="E61" s="80">
        <v>5667</v>
      </c>
      <c r="F61" s="80">
        <v>30454</v>
      </c>
    </row>
    <row r="62" spans="1:6" ht="22.5" x14ac:dyDescent="0.25">
      <c r="A62" s="69" t="s">
        <v>322</v>
      </c>
      <c r="B62" s="75" t="s">
        <v>40</v>
      </c>
      <c r="C62" s="64">
        <f>C64+C65+C66+C67</f>
        <v>0</v>
      </c>
      <c r="D62" s="64">
        <f>D64+D65+D66+D67</f>
        <v>0</v>
      </c>
      <c r="E62" s="65">
        <v>0</v>
      </c>
      <c r="F62" s="65">
        <v>0</v>
      </c>
    </row>
    <row r="63" spans="1:6" x14ac:dyDescent="0.25">
      <c r="A63" s="28" t="s">
        <v>293</v>
      </c>
      <c r="B63" s="75" t="s">
        <v>242</v>
      </c>
      <c r="C63" s="66" t="s">
        <v>242</v>
      </c>
      <c r="D63" s="77" t="s">
        <v>242</v>
      </c>
      <c r="E63" s="68"/>
      <c r="F63" s="68"/>
    </row>
    <row r="64" spans="1:6" x14ac:dyDescent="0.25">
      <c r="A64" s="69" t="s">
        <v>323</v>
      </c>
      <c r="B64" s="75" t="s">
        <v>202</v>
      </c>
      <c r="C64" s="64">
        <v>0</v>
      </c>
      <c r="D64" s="76">
        <f>C64+0</f>
        <v>0</v>
      </c>
      <c r="E64" s="65">
        <v>0</v>
      </c>
      <c r="F64" s="65">
        <v>0</v>
      </c>
    </row>
    <row r="65" spans="1:6" x14ac:dyDescent="0.25">
      <c r="A65" s="69" t="s">
        <v>324</v>
      </c>
      <c r="B65" s="75" t="s">
        <v>203</v>
      </c>
      <c r="C65" s="64">
        <v>0</v>
      </c>
      <c r="D65" s="76">
        <v>0</v>
      </c>
      <c r="E65" s="65">
        <v>0</v>
      </c>
      <c r="F65" s="65">
        <v>0</v>
      </c>
    </row>
    <row r="66" spans="1:6" x14ac:dyDescent="0.25">
      <c r="A66" s="69" t="s">
        <v>325</v>
      </c>
      <c r="B66" s="75" t="s">
        <v>204</v>
      </c>
      <c r="C66" s="64">
        <v>0</v>
      </c>
      <c r="D66" s="76">
        <f>C66+0</f>
        <v>0</v>
      </c>
      <c r="E66" s="65">
        <v>0</v>
      </c>
      <c r="F66" s="65">
        <v>0</v>
      </c>
    </row>
    <row r="67" spans="1:6" ht="22.5" x14ac:dyDescent="0.25">
      <c r="A67" s="69" t="s">
        <v>326</v>
      </c>
      <c r="B67" s="75" t="s">
        <v>205</v>
      </c>
      <c r="C67" s="64">
        <v>0</v>
      </c>
      <c r="D67" s="76">
        <f>C67+0</f>
        <v>0</v>
      </c>
      <c r="E67" s="65">
        <v>0</v>
      </c>
      <c r="F67" s="65">
        <v>0</v>
      </c>
    </row>
    <row r="68" spans="1:6" x14ac:dyDescent="0.25">
      <c r="A68" s="69" t="s">
        <v>327</v>
      </c>
      <c r="B68" s="75" t="s">
        <v>42</v>
      </c>
      <c r="C68" s="64">
        <f>C70+C71+C72+C73+C74+C75</f>
        <v>168</v>
      </c>
      <c r="D68" s="64">
        <f>D70+D71+D72+D73+D74+D75</f>
        <v>521</v>
      </c>
      <c r="E68" s="65">
        <v>308</v>
      </c>
      <c r="F68" s="65">
        <v>1278</v>
      </c>
    </row>
    <row r="69" spans="1:6" x14ac:dyDescent="0.25">
      <c r="A69" s="28" t="s">
        <v>12</v>
      </c>
      <c r="B69" s="75" t="s">
        <v>242</v>
      </c>
      <c r="C69" s="66" t="s">
        <v>242</v>
      </c>
      <c r="D69" s="77" t="s">
        <v>242</v>
      </c>
      <c r="E69" s="68"/>
      <c r="F69" s="68"/>
    </row>
    <row r="70" spans="1:6" x14ac:dyDescent="0.25">
      <c r="A70" s="69" t="s">
        <v>328</v>
      </c>
      <c r="B70" s="75" t="s">
        <v>206</v>
      </c>
      <c r="C70" s="64">
        <v>0</v>
      </c>
      <c r="D70" s="76">
        <v>0</v>
      </c>
      <c r="E70" s="65">
        <v>0</v>
      </c>
      <c r="F70" s="65">
        <v>0</v>
      </c>
    </row>
    <row r="71" spans="1:6" x14ac:dyDescent="0.25">
      <c r="A71" s="69" t="s">
        <v>329</v>
      </c>
      <c r="B71" s="75" t="s">
        <v>207</v>
      </c>
      <c r="C71" s="64">
        <v>125</v>
      </c>
      <c r="D71" s="76">
        <f>C71+253</f>
        <v>378</v>
      </c>
      <c r="E71" s="65">
        <v>140</v>
      </c>
      <c r="F71" s="65">
        <v>511</v>
      </c>
    </row>
    <row r="72" spans="1:6" x14ac:dyDescent="0.25">
      <c r="A72" s="69" t="s">
        <v>330</v>
      </c>
      <c r="B72" s="75" t="s">
        <v>208</v>
      </c>
      <c r="C72" s="64">
        <v>0</v>
      </c>
      <c r="D72" s="76">
        <f>C72+0</f>
        <v>0</v>
      </c>
      <c r="E72" s="65">
        <v>0</v>
      </c>
      <c r="F72" s="65">
        <v>5</v>
      </c>
    </row>
    <row r="73" spans="1:6" x14ac:dyDescent="0.25">
      <c r="A73" s="81" t="s">
        <v>331</v>
      </c>
      <c r="B73" s="75" t="s">
        <v>209</v>
      </c>
      <c r="C73" s="64">
        <v>3</v>
      </c>
      <c r="D73" s="76">
        <f>C73+29</f>
        <v>32</v>
      </c>
      <c r="E73" s="65">
        <v>113</v>
      </c>
      <c r="F73" s="65">
        <v>123</v>
      </c>
    </row>
    <row r="74" spans="1:6" x14ac:dyDescent="0.25">
      <c r="A74" s="69" t="s">
        <v>332</v>
      </c>
      <c r="B74" s="75" t="s">
        <v>210</v>
      </c>
      <c r="C74" s="64">
        <v>0</v>
      </c>
      <c r="D74" s="76">
        <f>C74+0</f>
        <v>0</v>
      </c>
      <c r="E74" s="65">
        <v>0</v>
      </c>
      <c r="F74" s="65">
        <v>0</v>
      </c>
    </row>
    <row r="75" spans="1:6" x14ac:dyDescent="0.25">
      <c r="A75" s="69" t="s">
        <v>333</v>
      </c>
      <c r="B75" s="75" t="s">
        <v>211</v>
      </c>
      <c r="C75" s="64">
        <v>40</v>
      </c>
      <c r="D75" s="76">
        <f>C75+71</f>
        <v>111</v>
      </c>
      <c r="E75" s="65">
        <v>55</v>
      </c>
      <c r="F75" s="65">
        <v>639</v>
      </c>
    </row>
    <row r="76" spans="1:6" ht="22.5" x14ac:dyDescent="0.25">
      <c r="A76" s="69" t="s">
        <v>334</v>
      </c>
      <c r="B76" s="75" t="s">
        <v>44</v>
      </c>
      <c r="C76" s="64">
        <f>C78+C79+C80+C81+C82</f>
        <v>0</v>
      </c>
      <c r="D76" s="64">
        <f>D78+D79+D80+D81+D82</f>
        <v>0</v>
      </c>
      <c r="E76" s="65">
        <v>0</v>
      </c>
      <c r="F76" s="65">
        <v>0</v>
      </c>
    </row>
    <row r="77" spans="1:6" x14ac:dyDescent="0.25">
      <c r="A77" s="28" t="s">
        <v>12</v>
      </c>
      <c r="B77" s="78" t="s">
        <v>242</v>
      </c>
      <c r="C77" s="66" t="s">
        <v>242</v>
      </c>
      <c r="D77" s="77" t="s">
        <v>242</v>
      </c>
      <c r="E77" s="68"/>
      <c r="F77" s="68"/>
    </row>
    <row r="78" spans="1:6" x14ac:dyDescent="0.25">
      <c r="A78" s="69" t="s">
        <v>335</v>
      </c>
      <c r="B78" s="75" t="s">
        <v>45</v>
      </c>
      <c r="C78" s="64">
        <v>0</v>
      </c>
      <c r="D78" s="76">
        <v>0</v>
      </c>
      <c r="E78" s="65">
        <v>0</v>
      </c>
      <c r="F78" s="65">
        <v>0</v>
      </c>
    </row>
    <row r="79" spans="1:6" x14ac:dyDescent="0.25">
      <c r="A79" s="69" t="s">
        <v>336</v>
      </c>
      <c r="B79" s="75" t="s">
        <v>48</v>
      </c>
      <c r="C79" s="64">
        <v>0</v>
      </c>
      <c r="D79" s="76">
        <v>0</v>
      </c>
      <c r="E79" s="65">
        <v>0</v>
      </c>
      <c r="F79" s="65">
        <v>0</v>
      </c>
    </row>
    <row r="80" spans="1:6" x14ac:dyDescent="0.25">
      <c r="A80" s="69" t="s">
        <v>337</v>
      </c>
      <c r="B80" s="75" t="s">
        <v>49</v>
      </c>
      <c r="C80" s="64">
        <v>0</v>
      </c>
      <c r="D80" s="76">
        <v>0</v>
      </c>
      <c r="E80" s="65">
        <v>0</v>
      </c>
      <c r="F80" s="65">
        <v>0</v>
      </c>
    </row>
    <row r="81" spans="1:6" x14ac:dyDescent="0.25">
      <c r="A81" s="69" t="s">
        <v>338</v>
      </c>
      <c r="B81" s="75" t="s">
        <v>50</v>
      </c>
      <c r="C81" s="64">
        <v>0</v>
      </c>
      <c r="D81" s="76">
        <v>0</v>
      </c>
      <c r="E81" s="65">
        <v>0</v>
      </c>
      <c r="F81" s="65">
        <v>0</v>
      </c>
    </row>
    <row r="82" spans="1:6" x14ac:dyDescent="0.25">
      <c r="A82" s="69" t="s">
        <v>339</v>
      </c>
      <c r="B82" s="75" t="s">
        <v>51</v>
      </c>
      <c r="C82" s="64">
        <v>0</v>
      </c>
      <c r="D82" s="76">
        <v>0</v>
      </c>
      <c r="E82" s="65">
        <v>0</v>
      </c>
      <c r="F82" s="65">
        <v>0</v>
      </c>
    </row>
    <row r="83" spans="1:6" ht="22.5" x14ac:dyDescent="0.25">
      <c r="A83" s="69" t="s">
        <v>212</v>
      </c>
      <c r="B83" s="75" t="s">
        <v>57</v>
      </c>
      <c r="C83" s="64">
        <v>0</v>
      </c>
      <c r="D83" s="76">
        <f>C83+0</f>
        <v>0</v>
      </c>
      <c r="E83" s="65">
        <v>0</v>
      </c>
      <c r="F83" s="65">
        <v>0</v>
      </c>
    </row>
    <row r="84" spans="1:6" ht="56.25" x14ac:dyDescent="0.25">
      <c r="A84" s="69" t="s">
        <v>213</v>
      </c>
      <c r="B84" s="75" t="s">
        <v>63</v>
      </c>
      <c r="C84" s="64">
        <v>286</v>
      </c>
      <c r="D84" s="76">
        <f>C84+275</f>
        <v>561</v>
      </c>
      <c r="E84" s="65">
        <v>286</v>
      </c>
      <c r="F84" s="65">
        <v>2862</v>
      </c>
    </row>
    <row r="85" spans="1:6" ht="22.5" x14ac:dyDescent="0.25">
      <c r="A85" s="69" t="s">
        <v>214</v>
      </c>
      <c r="B85" s="75" t="s">
        <v>65</v>
      </c>
      <c r="C85" s="64">
        <v>0</v>
      </c>
      <c r="D85" s="76">
        <f>C85+0</f>
        <v>0</v>
      </c>
      <c r="E85" s="65">
        <v>0</v>
      </c>
      <c r="F85" s="65">
        <v>19</v>
      </c>
    </row>
    <row r="86" spans="1:6" ht="22.5" x14ac:dyDescent="0.25">
      <c r="A86" s="69" t="s">
        <v>215</v>
      </c>
      <c r="B86" s="75" t="s">
        <v>67</v>
      </c>
      <c r="C86" s="64">
        <v>941</v>
      </c>
      <c r="D86" s="76">
        <f>C86+2324</f>
        <v>3265</v>
      </c>
      <c r="E86" s="65">
        <v>8814</v>
      </c>
      <c r="F86" s="65">
        <v>33042</v>
      </c>
    </row>
    <row r="87" spans="1:6" ht="22.5" x14ac:dyDescent="0.25">
      <c r="A87" s="69" t="s">
        <v>216</v>
      </c>
      <c r="B87" s="75" t="s">
        <v>69</v>
      </c>
      <c r="C87" s="64">
        <v>0</v>
      </c>
      <c r="D87" s="76">
        <v>0</v>
      </c>
      <c r="E87" s="65">
        <v>0</v>
      </c>
      <c r="F87" s="65">
        <v>0</v>
      </c>
    </row>
    <row r="88" spans="1:6" ht="22.5" x14ac:dyDescent="0.25">
      <c r="A88" s="69" t="s">
        <v>217</v>
      </c>
      <c r="B88" s="75" t="s">
        <v>71</v>
      </c>
      <c r="C88" s="64">
        <v>0</v>
      </c>
      <c r="D88" s="76">
        <f>C88+500</f>
        <v>500</v>
      </c>
      <c r="E88" s="65">
        <v>0</v>
      </c>
      <c r="F88" s="65">
        <v>0</v>
      </c>
    </row>
    <row r="89" spans="1:6" ht="33.75" x14ac:dyDescent="0.25">
      <c r="A89" s="69" t="s">
        <v>218</v>
      </c>
      <c r="B89" s="75" t="s">
        <v>73</v>
      </c>
      <c r="C89" s="64">
        <v>0</v>
      </c>
      <c r="D89" s="76">
        <v>0</v>
      </c>
      <c r="E89" s="65">
        <v>0</v>
      </c>
      <c r="F89" s="65">
        <v>0</v>
      </c>
    </row>
    <row r="90" spans="1:6" ht="22.5" x14ac:dyDescent="0.25">
      <c r="A90" s="69" t="s">
        <v>219</v>
      </c>
      <c r="B90" s="75" t="s">
        <v>75</v>
      </c>
      <c r="C90" s="64">
        <v>0</v>
      </c>
      <c r="D90" s="76">
        <v>0</v>
      </c>
      <c r="E90" s="65">
        <v>0</v>
      </c>
      <c r="F90" s="65">
        <v>0</v>
      </c>
    </row>
    <row r="91" spans="1:6" x14ac:dyDescent="0.25">
      <c r="A91" s="28" t="s">
        <v>12</v>
      </c>
      <c r="B91" s="75" t="s">
        <v>242</v>
      </c>
      <c r="C91" s="66" t="s">
        <v>242</v>
      </c>
      <c r="D91" s="77" t="s">
        <v>242</v>
      </c>
      <c r="E91" s="68"/>
      <c r="F91" s="68"/>
    </row>
    <row r="92" spans="1:6" x14ac:dyDescent="0.25">
      <c r="A92" s="69" t="s">
        <v>340</v>
      </c>
      <c r="B92" s="75" t="s">
        <v>220</v>
      </c>
      <c r="C92" s="64">
        <v>0</v>
      </c>
      <c r="D92" s="76">
        <v>0</v>
      </c>
      <c r="E92" s="65">
        <v>0</v>
      </c>
      <c r="F92" s="65">
        <v>0</v>
      </c>
    </row>
    <row r="93" spans="1:6" x14ac:dyDescent="0.25">
      <c r="A93" s="69" t="s">
        <v>341</v>
      </c>
      <c r="B93" s="75" t="s">
        <v>221</v>
      </c>
      <c r="C93" s="64">
        <v>0</v>
      </c>
      <c r="D93" s="76">
        <v>0</v>
      </c>
      <c r="E93" s="65">
        <v>0</v>
      </c>
      <c r="F93" s="65">
        <v>0</v>
      </c>
    </row>
    <row r="94" spans="1:6" x14ac:dyDescent="0.25">
      <c r="A94" s="69" t="s">
        <v>342</v>
      </c>
      <c r="B94" s="75" t="s">
        <v>222</v>
      </c>
      <c r="C94" s="64">
        <v>0</v>
      </c>
      <c r="D94" s="76">
        <v>0</v>
      </c>
      <c r="E94" s="65">
        <v>0</v>
      </c>
      <c r="F94" s="65">
        <v>0</v>
      </c>
    </row>
    <row r="95" spans="1:6" x14ac:dyDescent="0.25">
      <c r="A95" s="69" t="s">
        <v>343</v>
      </c>
      <c r="B95" s="75" t="s">
        <v>223</v>
      </c>
      <c r="C95" s="64">
        <v>0</v>
      </c>
      <c r="D95" s="76">
        <v>0</v>
      </c>
      <c r="E95" s="65">
        <v>0</v>
      </c>
      <c r="F95" s="65">
        <v>0</v>
      </c>
    </row>
    <row r="96" spans="1:6" ht="45" x14ac:dyDescent="0.25">
      <c r="A96" s="69" t="s">
        <v>224</v>
      </c>
      <c r="B96" s="75" t="s">
        <v>77</v>
      </c>
      <c r="C96" s="64">
        <v>0</v>
      </c>
      <c r="D96" s="76">
        <f>C96+0</f>
        <v>0</v>
      </c>
      <c r="E96" s="65">
        <v>0</v>
      </c>
      <c r="F96" s="65">
        <v>0</v>
      </c>
    </row>
    <row r="97" spans="1:6" x14ac:dyDescent="0.25">
      <c r="A97" s="69" t="s">
        <v>225</v>
      </c>
      <c r="B97" s="75" t="s">
        <v>79</v>
      </c>
      <c r="C97" s="64">
        <f>C99+C100+C101+C102+C103+C104</f>
        <v>11904</v>
      </c>
      <c r="D97" s="64">
        <f>D99+D100+D101+D102+D103+D104</f>
        <v>36202</v>
      </c>
      <c r="E97" s="65">
        <v>16032</v>
      </c>
      <c r="F97" s="65">
        <v>51454</v>
      </c>
    </row>
    <row r="98" spans="1:6" x14ac:dyDescent="0.25">
      <c r="A98" s="28" t="s">
        <v>12</v>
      </c>
      <c r="B98" s="78" t="s">
        <v>242</v>
      </c>
      <c r="C98" s="66" t="s">
        <v>242</v>
      </c>
      <c r="D98" s="82" t="s">
        <v>242</v>
      </c>
      <c r="E98" s="68"/>
      <c r="F98" s="68"/>
    </row>
    <row r="99" spans="1:6" ht="22.5" x14ac:dyDescent="0.25">
      <c r="A99" s="83" t="s">
        <v>344</v>
      </c>
      <c r="B99" s="75" t="s">
        <v>226</v>
      </c>
      <c r="C99" s="84">
        <v>8521</v>
      </c>
      <c r="D99" s="76">
        <f>C99+17065</f>
        <v>25586</v>
      </c>
      <c r="E99" s="65">
        <v>10176</v>
      </c>
      <c r="F99" s="65">
        <v>30678</v>
      </c>
    </row>
    <row r="100" spans="1:6" x14ac:dyDescent="0.25">
      <c r="A100" s="83" t="s">
        <v>345</v>
      </c>
      <c r="B100" s="75" t="s">
        <v>227</v>
      </c>
      <c r="C100" s="84">
        <v>0</v>
      </c>
      <c r="D100" s="76">
        <f>C100+403-403</f>
        <v>0</v>
      </c>
      <c r="E100" s="65">
        <v>0</v>
      </c>
      <c r="F100" s="65">
        <v>0</v>
      </c>
    </row>
    <row r="101" spans="1:6" ht="22.5" x14ac:dyDescent="0.25">
      <c r="A101" s="83" t="s">
        <v>346</v>
      </c>
      <c r="B101" s="75" t="s">
        <v>228</v>
      </c>
      <c r="C101" s="84">
        <f>1332+850+1</f>
        <v>2183</v>
      </c>
      <c r="D101" s="84">
        <f>C101+4824</f>
        <v>7007</v>
      </c>
      <c r="E101" s="65">
        <v>4217</v>
      </c>
      <c r="F101" s="65">
        <v>16112</v>
      </c>
    </row>
    <row r="102" spans="1:6" x14ac:dyDescent="0.25">
      <c r="A102" s="85" t="s">
        <v>347</v>
      </c>
      <c r="B102" s="75" t="s">
        <v>229</v>
      </c>
      <c r="C102" s="84">
        <v>67</v>
      </c>
      <c r="D102" s="76">
        <f>C102+138</f>
        <v>205</v>
      </c>
      <c r="E102" s="65">
        <v>82</v>
      </c>
      <c r="F102" s="65">
        <v>245</v>
      </c>
    </row>
    <row r="103" spans="1:6" ht="45" x14ac:dyDescent="0.25">
      <c r="A103" s="83" t="s">
        <v>348</v>
      </c>
      <c r="B103" s="75" t="s">
        <v>230</v>
      </c>
      <c r="C103" s="84">
        <f>766+182+185</f>
        <v>1133</v>
      </c>
      <c r="D103" s="76">
        <f>C103+2271</f>
        <v>3404</v>
      </c>
      <c r="E103" s="65">
        <v>1188</v>
      </c>
      <c r="F103" s="65">
        <v>3681</v>
      </c>
    </row>
    <row r="104" spans="1:6" x14ac:dyDescent="0.25">
      <c r="A104" s="83" t="s">
        <v>349</v>
      </c>
      <c r="B104" s="75" t="s">
        <v>231</v>
      </c>
      <c r="C104" s="84">
        <v>0</v>
      </c>
      <c r="D104" s="76">
        <f>C104+0</f>
        <v>0</v>
      </c>
      <c r="E104" s="65">
        <v>369</v>
      </c>
      <c r="F104" s="65">
        <v>738</v>
      </c>
    </row>
    <row r="105" spans="1:6" x14ac:dyDescent="0.25">
      <c r="A105" s="83" t="s">
        <v>232</v>
      </c>
      <c r="B105" s="75" t="s">
        <v>81</v>
      </c>
      <c r="C105" s="84">
        <v>0</v>
      </c>
      <c r="D105" s="76">
        <f>C105+0</f>
        <v>0</v>
      </c>
      <c r="E105" s="65">
        <v>0</v>
      </c>
      <c r="F105" s="65">
        <v>0</v>
      </c>
    </row>
    <row r="106" spans="1:6" x14ac:dyDescent="0.25">
      <c r="A106" s="77" t="s">
        <v>350</v>
      </c>
      <c r="B106" s="75" t="s">
        <v>83</v>
      </c>
      <c r="C106" s="86">
        <f>C62+C68+C76+C83+C84+C85+C86+C87+C88+C89+C90+C96+C105+C97</f>
        <v>13299</v>
      </c>
      <c r="D106" s="86">
        <f>D62+D68+D76+D83+D84+D85+D86+D87+D88+D89+D90+D96+D105+D97</f>
        <v>41049</v>
      </c>
      <c r="E106" s="86">
        <v>25440</v>
      </c>
      <c r="F106" s="86">
        <v>88655</v>
      </c>
    </row>
    <row r="107" spans="1:6" ht="33.75" x14ac:dyDescent="0.25">
      <c r="A107" s="77" t="s">
        <v>351</v>
      </c>
      <c r="B107" s="75" t="s">
        <v>85</v>
      </c>
      <c r="C107" s="86">
        <f>C61-C106</f>
        <v>5808</v>
      </c>
      <c r="D107" s="86">
        <f>D61-D106</f>
        <v>31608</v>
      </c>
      <c r="E107" s="86">
        <v>-19773</v>
      </c>
      <c r="F107" s="86">
        <v>-58201</v>
      </c>
    </row>
    <row r="108" spans="1:6" x14ac:dyDescent="0.25">
      <c r="A108" s="83" t="s">
        <v>233</v>
      </c>
      <c r="B108" s="75" t="s">
        <v>87</v>
      </c>
      <c r="C108" s="84">
        <v>0</v>
      </c>
      <c r="D108" s="76">
        <f>C108+0</f>
        <v>0</v>
      </c>
      <c r="E108" s="65">
        <v>0</v>
      </c>
      <c r="F108" s="65">
        <v>0</v>
      </c>
    </row>
    <row r="109" spans="1:6" ht="33.75" x14ac:dyDescent="0.25">
      <c r="A109" s="77" t="s">
        <v>352</v>
      </c>
      <c r="B109" s="75" t="s">
        <v>98</v>
      </c>
      <c r="C109" s="86">
        <f>C107-C108</f>
        <v>5808</v>
      </c>
      <c r="D109" s="86">
        <f>D107-D108</f>
        <v>31608</v>
      </c>
      <c r="E109" s="86">
        <v>-19773</v>
      </c>
      <c r="F109" s="86">
        <v>-58201</v>
      </c>
    </row>
    <row r="110" spans="1:6" ht="22.5" x14ac:dyDescent="0.25">
      <c r="A110" s="83" t="s">
        <v>234</v>
      </c>
      <c r="B110" s="75" t="s">
        <v>104</v>
      </c>
      <c r="C110" s="84">
        <v>0</v>
      </c>
      <c r="D110" s="76">
        <v>0</v>
      </c>
      <c r="E110" s="84">
        <v>0</v>
      </c>
      <c r="F110" s="87">
        <v>0</v>
      </c>
    </row>
    <row r="111" spans="1:6" ht="22.5" x14ac:dyDescent="0.25">
      <c r="A111" s="88" t="s">
        <v>353</v>
      </c>
      <c r="B111" s="75" t="s">
        <v>106</v>
      </c>
      <c r="C111" s="86">
        <f>C109+C110</f>
        <v>5808</v>
      </c>
      <c r="D111" s="86">
        <f>D109+D110</f>
        <v>31608</v>
      </c>
      <c r="E111" s="86">
        <v>-19773</v>
      </c>
      <c r="F111" s="86">
        <v>-58201</v>
      </c>
    </row>
    <row r="112" spans="1:6" x14ac:dyDescent="0.25">
      <c r="A112" s="116" t="s">
        <v>235</v>
      </c>
      <c r="B112" s="96"/>
      <c r="C112" s="96"/>
      <c r="D112" s="96"/>
      <c r="E112" s="96"/>
      <c r="F112" s="96"/>
    </row>
    <row r="115" spans="1:4" x14ac:dyDescent="0.25">
      <c r="A115" s="24" t="s">
        <v>142</v>
      </c>
      <c r="B115" s="25" t="s">
        <v>236</v>
      </c>
      <c r="C115" s="26" t="s">
        <v>143</v>
      </c>
      <c r="D115" s="25" t="s">
        <v>157</v>
      </c>
    </row>
    <row r="116" spans="1:4" x14ac:dyDescent="0.25">
      <c r="A116" s="9"/>
      <c r="B116" s="9"/>
      <c r="C116" s="9"/>
      <c r="D116" s="9"/>
    </row>
    <row r="117" spans="1:4" x14ac:dyDescent="0.25">
      <c r="A117" s="24" t="s">
        <v>144</v>
      </c>
      <c r="B117" s="25" t="s">
        <v>237</v>
      </c>
      <c r="C117" s="9"/>
      <c r="D117" s="9"/>
    </row>
    <row r="118" spans="1:4" x14ac:dyDescent="0.25">
      <c r="A118" s="9"/>
      <c r="B118" s="9"/>
      <c r="C118" s="9"/>
      <c r="D118" s="9"/>
    </row>
    <row r="119" spans="1:4" x14ac:dyDescent="0.25">
      <c r="A119" s="24" t="s">
        <v>145</v>
      </c>
      <c r="B119" s="117" t="s">
        <v>159</v>
      </c>
      <c r="C119" s="90"/>
      <c r="D119" s="9"/>
    </row>
    <row r="120" spans="1:4" x14ac:dyDescent="0.25">
      <c r="A120" s="9"/>
      <c r="B120" s="9"/>
      <c r="C120" s="9"/>
      <c r="D120" s="9"/>
    </row>
    <row r="121" spans="1:4" x14ac:dyDescent="0.25">
      <c r="A121" s="24" t="s">
        <v>146</v>
      </c>
      <c r="B121" s="117" t="s">
        <v>160</v>
      </c>
      <c r="C121" s="90"/>
      <c r="D121" s="26" t="s">
        <v>147</v>
      </c>
    </row>
    <row r="122" spans="1:4" x14ac:dyDescent="0.25">
      <c r="A122" s="9"/>
      <c r="B122" s="118" t="s">
        <v>148</v>
      </c>
      <c r="C122" s="90"/>
      <c r="D122" s="26" t="s">
        <v>149</v>
      </c>
    </row>
    <row r="123" spans="1:4" x14ac:dyDescent="0.25">
      <c r="A123" s="9"/>
      <c r="B123" s="9"/>
      <c r="C123" s="9"/>
      <c r="D123" s="9"/>
    </row>
    <row r="124" spans="1:4" x14ac:dyDescent="0.25">
      <c r="A124" s="115" t="s">
        <v>238</v>
      </c>
      <c r="B124" s="90"/>
      <c r="C124" s="90"/>
      <c r="D124" s="9"/>
    </row>
    <row r="125" spans="1:4" x14ac:dyDescent="0.25">
      <c r="A125" s="117" t="s">
        <v>161</v>
      </c>
      <c r="B125" s="90"/>
      <c r="C125" s="9"/>
      <c r="D125" s="26" t="s">
        <v>147</v>
      </c>
    </row>
    <row r="126" spans="1:4" x14ac:dyDescent="0.25">
      <c r="A126" s="115" t="s">
        <v>148</v>
      </c>
      <c r="B126" s="90"/>
      <c r="C126" s="9"/>
      <c r="D126" s="26" t="s">
        <v>149</v>
      </c>
    </row>
    <row r="127" spans="1:4" x14ac:dyDescent="0.25">
      <c r="A127" s="9"/>
      <c r="B127" s="9"/>
      <c r="C127" s="9"/>
      <c r="D127" s="9"/>
    </row>
    <row r="128" spans="1:4" x14ac:dyDescent="0.25">
      <c r="A128" s="115" t="s">
        <v>239</v>
      </c>
      <c r="B128" s="90"/>
      <c r="C128" s="90"/>
      <c r="D128" s="9"/>
    </row>
    <row r="129" spans="1:4" x14ac:dyDescent="0.25">
      <c r="A129" s="117" t="s">
        <v>160</v>
      </c>
      <c r="B129" s="90"/>
      <c r="C129" s="9"/>
      <c r="D129" s="26" t="s">
        <v>147</v>
      </c>
    </row>
    <row r="130" spans="1:4" x14ac:dyDescent="0.25">
      <c r="A130" s="115" t="s">
        <v>148</v>
      </c>
      <c r="B130" s="90"/>
      <c r="C130" s="9"/>
      <c r="D130" s="26" t="s">
        <v>149</v>
      </c>
    </row>
    <row r="131" spans="1:4" x14ac:dyDescent="0.25">
      <c r="A131" s="9"/>
      <c r="B131" s="9"/>
      <c r="C131" s="9"/>
      <c r="D131" s="9"/>
    </row>
    <row r="132" spans="1:4" x14ac:dyDescent="0.25">
      <c r="A132" s="115" t="s">
        <v>240</v>
      </c>
      <c r="B132" s="90"/>
      <c r="C132" s="25" t="s">
        <v>158</v>
      </c>
      <c r="D132" s="9"/>
    </row>
    <row r="133" spans="1:4" x14ac:dyDescent="0.25">
      <c r="A133" s="9"/>
      <c r="B133" s="9"/>
      <c r="C133" s="9"/>
      <c r="D133" s="9"/>
    </row>
    <row r="134" spans="1:4" x14ac:dyDescent="0.25">
      <c r="A134" s="115" t="s">
        <v>153</v>
      </c>
      <c r="B134" s="90"/>
      <c r="C134" s="27">
        <v>45756</v>
      </c>
      <c r="D134" s="26" t="s">
        <v>154</v>
      </c>
    </row>
  </sheetData>
  <mergeCells count="24">
    <mergeCell ref="A134:B134"/>
    <mergeCell ref="A112:F112"/>
    <mergeCell ref="B119:C119"/>
    <mergeCell ref="B121:C121"/>
    <mergeCell ref="B122:C122"/>
    <mergeCell ref="A124:C124"/>
    <mergeCell ref="A125:B125"/>
    <mergeCell ref="A126:B126"/>
    <mergeCell ref="A128:C128"/>
    <mergeCell ref="A129:B129"/>
    <mergeCell ref="A130:B130"/>
    <mergeCell ref="A132:B132"/>
    <mergeCell ref="F11:F12"/>
    <mergeCell ref="A2:F2"/>
    <mergeCell ref="A5:F5"/>
    <mergeCell ref="A6:F6"/>
    <mergeCell ref="A7:F7"/>
    <mergeCell ref="A8:F8"/>
    <mergeCell ref="A10:F10"/>
    <mergeCell ref="A11:A12"/>
    <mergeCell ref="B11:B12"/>
    <mergeCell ref="C11:C12"/>
    <mergeCell ref="D11:D12"/>
    <mergeCell ref="E11:E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f1_uip</vt:lpstr>
      <vt:lpstr>f2_uip</vt:lpstr>
      <vt:lpstr>templates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Илья Масюра</cp:lastModifiedBy>
  <dcterms:created xsi:type="dcterms:W3CDTF">2021-11-04T08:30:57Z</dcterms:created>
  <dcterms:modified xsi:type="dcterms:W3CDTF">2025-04-09T10:32:17Z</dcterms:modified>
</cp:coreProperties>
</file>